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filterPrivacy="1" defaultThemeVersion="124226"/>
  <xr:revisionPtr revIDLastSave="0" documentId="8_{141D1C49-3A6E-4705-8434-42B5923090ED}" xr6:coauthVersionLast="47" xr6:coauthVersionMax="47" xr10:uidLastSave="{00000000-0000-0000-0000-000000000000}"/>
  <bookViews>
    <workbookView xWindow="-19320" yWindow="-120" windowWidth="19440" windowHeight="14880" activeTab="2" xr2:uid="{00000000-000D-0000-FFFF-FFFF00000000}"/>
  </bookViews>
  <sheets>
    <sheet name="Contratos prórios" sheetId="1" r:id="rId1"/>
    <sheet name="Formatação Decreto 235.2023" sheetId="2" state="hidden" r:id="rId2"/>
    <sheet name="Plan3" sheetId="3" r:id="rId3"/>
  </sheets>
  <definedNames>
    <definedName name="_xlnm._FilterDatabase" localSheetId="0" hidden="1">'Contratos prórios'!$B$11:$S$31</definedName>
    <definedName name="_xlnm._FilterDatabase" localSheetId="1" hidden="1">'Formatação Decreto 235.2023'!$B$1:$N$3</definedName>
  </definedNames>
  <calcPr calcId="181029"/>
</workbook>
</file>

<file path=xl/calcChain.xml><?xml version="1.0" encoding="utf-8"?>
<calcChain xmlns="http://schemas.openxmlformats.org/spreadsheetml/2006/main">
  <c r="O17" i="1" l="1"/>
  <c r="O18" i="1"/>
  <c r="K12" i="1"/>
  <c r="L12" i="1" s="1"/>
  <c r="M12" i="1" s="1"/>
  <c r="K14" i="1"/>
  <c r="L14" i="1" s="1"/>
  <c r="M14" i="1" s="1"/>
  <c r="K13" i="1"/>
  <c r="L13" i="1" s="1"/>
  <c r="M13" i="1" s="1"/>
  <c r="O15" i="1" l="1"/>
  <c r="K16" i="1"/>
  <c r="L16" i="1" s="1"/>
  <c r="K17" i="1"/>
  <c r="L17" i="1" s="1"/>
  <c r="M17" i="1" s="1"/>
  <c r="K18" i="1"/>
  <c r="L18" i="1" s="1"/>
  <c r="M18" i="1" s="1"/>
  <c r="K19" i="1"/>
  <c r="L19" i="1" s="1"/>
  <c r="M19" i="1" s="1"/>
  <c r="K20" i="1"/>
  <c r="L20" i="1" s="1"/>
  <c r="M20" i="1" s="1"/>
  <c r="K21" i="1"/>
  <c r="L21" i="1" s="1"/>
  <c r="M21" i="1" s="1"/>
  <c r="K15" i="1"/>
  <c r="L15" i="1" s="1"/>
  <c r="M15" i="1" s="1"/>
  <c r="M16" i="1" l="1"/>
  <c r="K26" i="1"/>
  <c r="L26" i="1" s="1"/>
  <c r="M26" i="1" s="1"/>
  <c r="K27" i="1"/>
  <c r="L27" i="1" s="1"/>
  <c r="M27" i="1" s="1"/>
  <c r="K28" i="1"/>
  <c r="L28" i="1" s="1"/>
  <c r="M28" i="1" s="1"/>
  <c r="K29" i="1"/>
  <c r="L29" i="1" s="1"/>
  <c r="M29" i="1" s="1"/>
  <c r="K30" i="1"/>
  <c r="L30" i="1" s="1"/>
  <c r="M30" i="1" s="1"/>
  <c r="K31" i="1"/>
  <c r="L31" i="1" s="1"/>
  <c r="M31" i="1" s="1"/>
  <c r="K24" i="1"/>
  <c r="L24" i="1" s="1"/>
  <c r="M24" i="1" s="1"/>
  <c r="J23" i="1" l="1"/>
  <c r="I23" i="1"/>
  <c r="R23" i="1"/>
  <c r="H23" i="1"/>
  <c r="F23" i="1"/>
  <c r="E23" i="1"/>
  <c r="D23" i="1"/>
  <c r="C23" i="1"/>
  <c r="B23" i="1"/>
  <c r="L26" i="2" l="1"/>
  <c r="M26" i="2" s="1"/>
  <c r="I26" i="2"/>
  <c r="L20" i="2"/>
  <c r="M20" i="2" s="1"/>
  <c r="I20" i="2"/>
  <c r="L19" i="2"/>
  <c r="M19" i="2" s="1"/>
  <c r="I19" i="2"/>
  <c r="L86" i="2"/>
  <c r="M86" i="2" s="1"/>
  <c r="I86" i="2"/>
  <c r="L85" i="2"/>
  <c r="M85" i="2" s="1"/>
  <c r="I85" i="2"/>
  <c r="L84" i="2"/>
  <c r="M84" i="2" s="1"/>
  <c r="I84" i="2"/>
  <c r="L83" i="2"/>
  <c r="I83" i="2"/>
  <c r="L82" i="2"/>
  <c r="M82" i="2" s="1"/>
  <c r="L81" i="2"/>
  <c r="M81" i="2" s="1"/>
  <c r="I81" i="2"/>
  <c r="L80" i="2"/>
  <c r="M80" i="2" s="1"/>
  <c r="I80" i="2"/>
  <c r="L79" i="2"/>
  <c r="M79" i="2" s="1"/>
  <c r="I79" i="2"/>
  <c r="L78" i="2"/>
  <c r="M78" i="2" s="1"/>
  <c r="I78" i="2"/>
  <c r="L77" i="2"/>
  <c r="M77" i="2" s="1"/>
  <c r="I77" i="2"/>
  <c r="L76" i="2"/>
  <c r="M76" i="2" s="1"/>
  <c r="I76" i="2"/>
  <c r="L75" i="2"/>
  <c r="M75" i="2" s="1"/>
  <c r="L74" i="2"/>
  <c r="M74" i="2" s="1"/>
  <c r="L73" i="2"/>
  <c r="M73" i="2" s="1"/>
  <c r="L72" i="2"/>
  <c r="M72" i="2" s="1"/>
  <c r="I72" i="2"/>
  <c r="L71" i="2"/>
  <c r="M71" i="2" s="1"/>
  <c r="I71" i="2"/>
  <c r="L70" i="2"/>
  <c r="M70" i="2" s="1"/>
  <c r="L69" i="2"/>
  <c r="M69" i="2" s="1"/>
  <c r="L68" i="2"/>
  <c r="M68" i="2" s="1"/>
  <c r="I68" i="2"/>
  <c r="L67" i="2"/>
  <c r="M67" i="2" s="1"/>
  <c r="I67" i="2"/>
  <c r="L66" i="2"/>
  <c r="M66" i="2" s="1"/>
  <c r="L65" i="2"/>
  <c r="M65" i="2" s="1"/>
  <c r="L64" i="2"/>
  <c r="M64" i="2" s="1"/>
  <c r="L63" i="2"/>
  <c r="M63" i="2" s="1"/>
  <c r="L62" i="2"/>
  <c r="M62" i="2" s="1"/>
  <c r="I62" i="2"/>
  <c r="L61" i="2"/>
  <c r="M61" i="2" s="1"/>
  <c r="I61" i="2"/>
  <c r="L60" i="2"/>
  <c r="M60" i="2" s="1"/>
  <c r="I60" i="2"/>
  <c r="L59" i="2"/>
  <c r="M59" i="2" s="1"/>
  <c r="I59" i="2"/>
</calcChain>
</file>

<file path=xl/sharedStrings.xml><?xml version="1.0" encoding="utf-8"?>
<sst xmlns="http://schemas.openxmlformats.org/spreadsheetml/2006/main" count="675" uniqueCount="292">
  <si>
    <t>Contratos Próprios</t>
  </si>
  <si>
    <t>Contrato</t>
  </si>
  <si>
    <t>Data da início</t>
  </si>
  <si>
    <t>Última providência</t>
  </si>
  <si>
    <t>Valor mensal - fixo/estimado</t>
  </si>
  <si>
    <t>Valor 12 (doze) meses</t>
  </si>
  <si>
    <t>Vigência atual</t>
  </si>
  <si>
    <t>Fiscalização</t>
  </si>
  <si>
    <t>Ankora Tecnologia e Serviços EIRELI - CNPJ 17.570.945/0001-41</t>
  </si>
  <si>
    <t>21/2017</t>
  </si>
  <si>
    <t>03/11/2017</t>
  </si>
  <si>
    <t>9º TermoAditivo - Vigência excepcional 12 (doze) meses</t>
  </si>
  <si>
    <t>DGSC</t>
  </si>
  <si>
    <t>Aracaju Investimentos LTDA - CNPJ 17.333.406/0001-99</t>
  </si>
  <si>
    <t>37/2019</t>
  </si>
  <si>
    <t>16/01/2020</t>
  </si>
  <si>
    <t>2º Termo Aditivo - Vigência 12 (doze) meses</t>
  </si>
  <si>
    <t>ASJB Consultoria S/C LTDA - CNPJ 02.144.357/0001-79</t>
  </si>
  <si>
    <t>05/2020</t>
  </si>
  <si>
    <t>10/04/2020</t>
  </si>
  <si>
    <t>SGCC</t>
  </si>
  <si>
    <t>Astra Serviços e Facilities EIRELI - CNPJ 06.867.314/0001-72</t>
  </si>
  <si>
    <t>06/2017</t>
  </si>
  <si>
    <t>20/04/2017</t>
  </si>
  <si>
    <t>Banco do Brasil S.A - CNPJ 00.000.000/0001-91</t>
  </si>
  <si>
    <t>01/2021</t>
  </si>
  <si>
    <t>18/01/2021</t>
  </si>
  <si>
    <t>R$ 166,89 licitação - R$ 8,83 lote</t>
  </si>
  <si>
    <t>*</t>
  </si>
  <si>
    <r>
      <t xml:space="preserve">Carlos Vinícius de Carvalho Mascarenhas - leilão de bens </t>
    </r>
    <r>
      <rPr>
        <sz val="9"/>
        <color rgb="FFFF0000"/>
        <rFont val="Times New Roman"/>
        <family val="1"/>
      </rPr>
      <t>imóveis</t>
    </r>
  </si>
  <si>
    <t>04/2022</t>
  </si>
  <si>
    <t>10/05/2022</t>
  </si>
  <si>
    <t>5% do valor arrematado</t>
  </si>
  <si>
    <t>SUPAT</t>
  </si>
  <si>
    <t>Carlos Vinícius de Carvalho Mascarenhas - leilão de lances presenciais e via web</t>
  </si>
  <si>
    <t>12/2020</t>
  </si>
  <si>
    <t>05/05/2020</t>
  </si>
  <si>
    <t>7,24% do valor arrematado</t>
  </si>
  <si>
    <t>Centro Brasileiro de Pesquisa em Avaliação e Seleção e de Promoção de Eventos – CNPJ 18.284.407/0001-53</t>
  </si>
  <si>
    <t>61/2021</t>
  </si>
  <si>
    <t>CONPUB</t>
  </si>
  <si>
    <t>Criativa Service LTDA - CNPJ 06.030.018/0001-12</t>
  </si>
  <si>
    <t>05/12/2018</t>
  </si>
  <si>
    <t>5º Termo Aditivo - Vigência 12 (doze) meses</t>
  </si>
  <si>
    <t>SUMOG</t>
  </si>
  <si>
    <t>CS Brasil Frotas LTDA - CNPJ 27.595.780/0001-16</t>
  </si>
  <si>
    <t>GERATA</t>
  </si>
  <si>
    <t>Editora Negócios Públicos do Brasil LTDA - CNPJ 06.132.270/0001-32</t>
  </si>
  <si>
    <t>Empresa Brasileira de Correios e Telégrafos - CNPJ 34.028.316/0032-00</t>
  </si>
  <si>
    <t>Protocolo</t>
  </si>
  <si>
    <t>Espólio de Carlos Barreto Barbosa</t>
  </si>
  <si>
    <t>03/2020</t>
  </si>
  <si>
    <t>3º Termo Aditivo - Vigência 30 (trinta) meses</t>
  </si>
  <si>
    <t>GITAM Empreendimentos e Participações LTDA - CNPJ 18.143.231/0001-10</t>
  </si>
  <si>
    <t>26/2017</t>
  </si>
  <si>
    <t>10/12/2017</t>
  </si>
  <si>
    <t>4º Termo Aditivo - Vigência 12 (doze) meses</t>
  </si>
  <si>
    <t>Instituto AOCP - CNPJ 12.667.012/0001-53</t>
  </si>
  <si>
    <t>48/2022</t>
  </si>
  <si>
    <t>Instituto Brasileiro de Gestão e Pesquisa - CNPJ 13.761.170/0001-30</t>
  </si>
  <si>
    <t>47/2022</t>
  </si>
  <si>
    <t>Instituto de Desenvolvimento Educacional, Cultural e Assistência Nacional - CNPJ 04.236.076/0001-71</t>
  </si>
  <si>
    <t>46/2022</t>
  </si>
  <si>
    <t>José Menezes de Almeida Júnior</t>
  </si>
  <si>
    <t>18/2020</t>
  </si>
  <si>
    <t>02/09/2020</t>
  </si>
  <si>
    <t>3º Termo de Apostilamento - reajuste legal</t>
  </si>
  <si>
    <t>JR Comércio e Serviços de Climatização EIRELI - CNPJ 22.731.413/0001-89</t>
  </si>
  <si>
    <t>46/2019</t>
  </si>
  <si>
    <t>02/01/2020</t>
  </si>
  <si>
    <t>Mônica Valença Mendonça Andrade Oliveira</t>
  </si>
  <si>
    <t>49/2022</t>
  </si>
  <si>
    <t>NP Tecnologia e Gestão de Dados LTDA - CNPJ 07.797.967/0001-95</t>
  </si>
  <si>
    <t>26/2020</t>
  </si>
  <si>
    <t>08/10/2020</t>
  </si>
  <si>
    <t>PA Arquivos LTDA - CNPJ 34.409.656/0001-84</t>
  </si>
  <si>
    <t>01/2019</t>
  </si>
  <si>
    <t>02/01/2019</t>
  </si>
  <si>
    <t>GERPES</t>
  </si>
  <si>
    <t>Pinheiro Sistemas de Segurança LTDA - CNPJ 10.785.006/0001-75</t>
  </si>
  <si>
    <t>58/2021</t>
  </si>
  <si>
    <t>2º Termo Aditivo - Vigência 06 (seis) meses</t>
  </si>
  <si>
    <t>Riomar Shopping Aracaju S.A - CNPJ 08.476.801/0001-30</t>
  </si>
  <si>
    <t>01/2016</t>
  </si>
  <si>
    <t>SOCICAM Administração, Projetos e Representações LTDA - CNPJ 43.217.280/0001-05</t>
  </si>
  <si>
    <t>11º Termo de Apostilamento - reajuste legal</t>
  </si>
  <si>
    <t>indeterminado</t>
  </si>
  <si>
    <t>STEFANINI Consultoria e Assessoria em Informática S.A - CNPJ 58.069.360/0001-20</t>
  </si>
  <si>
    <t>05/2021</t>
  </si>
  <si>
    <t>TOPOS Tecnologia da Informação LTDA - CNPJ 96.770.573/0001-73</t>
  </si>
  <si>
    <t>02/2019</t>
  </si>
  <si>
    <t>11/02/2019</t>
  </si>
  <si>
    <t>X-Testing Tecnologia e Soluções para Testes de Software LTDA - CNPJ 18.685.740/0001-74</t>
  </si>
  <si>
    <t>03/2019</t>
  </si>
  <si>
    <t>Data atual</t>
  </si>
  <si>
    <t>Contagem</t>
  </si>
  <si>
    <t>Empresa/CNPJ</t>
  </si>
  <si>
    <t>35/2018</t>
  </si>
  <si>
    <t>02/2022</t>
  </si>
  <si>
    <t>05/2022</t>
  </si>
  <si>
    <t>01/2006</t>
  </si>
  <si>
    <r>
      <t xml:space="preserve">11º Termo Aditivo - vigência </t>
    </r>
    <r>
      <rPr>
        <sz val="9"/>
        <color rgb="FFFF0000"/>
        <rFont val="Times New Roman"/>
        <family val="1"/>
      </rPr>
      <t>exepcional</t>
    </r>
    <r>
      <rPr>
        <sz val="9"/>
        <rFont val="Times New Roman"/>
        <family val="1"/>
      </rPr>
      <t xml:space="preserve"> 12 (doze) meses</t>
    </r>
  </si>
  <si>
    <t>Legenda verde = fora da curva dos 06 (seis) meses</t>
  </si>
  <si>
    <t>Legenda azul = vigência a ser prorrogada nos próximos 06 (seis) meses</t>
  </si>
  <si>
    <t>Legenda amarela = vigência prorrogada nos ultimos 06 (seis) meses</t>
  </si>
  <si>
    <t>Vigência prorrogada nos últimos 06 (seis) meses</t>
  </si>
  <si>
    <t>Vigência a ser prorrogada nos próximos 06 (seis) meses</t>
  </si>
  <si>
    <t>Vigência prorrogada nos últmos 06 (seis) meses e que também será prorrogada nos próximos 06 (seis) meses</t>
  </si>
  <si>
    <t>Levantamento do Decreto Estadual 235/2023</t>
  </si>
  <si>
    <t>Vigentes e fora da curva do Decreto</t>
  </si>
  <si>
    <t>Assessoria Técnida do Departamento de Administração e Finanças</t>
  </si>
  <si>
    <t>Relatório levantamento dos Contratos Próprios da Secretaria de Estado da Administração</t>
  </si>
  <si>
    <t>Processo administrativo virtual e-Doc 03/2023-ANA.MIN.ESP.NOR-SEGG</t>
  </si>
  <si>
    <t>Decreto Estadual nº 235 de 12 de janeiro de 2023</t>
  </si>
  <si>
    <t>Objeto resumido</t>
  </si>
  <si>
    <t>Locação de equipamento de informática do tipo scanner (com licença de uso)</t>
  </si>
  <si>
    <t>Locação de galpão para abrigar o patrimônio público (inservível e disponível), além de preservação documental</t>
  </si>
  <si>
    <t>Organização e realização de concurso público para provimento de cargos da Empresa de Desenvolvimento Agropecuário do Estado de Sergipe (EMDAGRO)</t>
  </si>
  <si>
    <t>Organização e realização de concurso público para provimento de cargos de contador pertecente aos quadros da Administração Direta</t>
  </si>
  <si>
    <t>Organização e realização de concurso público para provimento de cargos no quadro de carreiras de atividades periciais da
coordenadoria geral de perícias</t>
  </si>
  <si>
    <t>Locação de imóvel em Estância, onde abriga Centro de Atendimento ao Cidadão</t>
  </si>
  <si>
    <t>Locação de espaço no shopping Peixoto, onde abriga Centro de Atendimento ao Cidadão</t>
  </si>
  <si>
    <t>Locação de espaço no Aracaju Parque shopping, onde abriga Centro de Atendimento ao Cidadão</t>
  </si>
  <si>
    <t>Locação de imóvel em Lagarto, onde abriga Centro de Atendimento ao Cidadão</t>
  </si>
  <si>
    <t>Locação de espaço no shopping Riomar, onde abriga Centro de Atendimento ao Cidadão</t>
  </si>
  <si>
    <t>Acesso a banco de dados específico com informações atualizadas de preços praticados no mercado, valores de referência e Atas de Registro de Preços para servir de subsídio às contratações e aquisições</t>
  </si>
  <si>
    <t>Serviços de Tecnologia da Informação e Comunicação (mão-se-obra)</t>
  </si>
  <si>
    <t xml:space="preserve">Serviços de manutenção corretiva, preventiva, adapatativa e evolutiva do Sistema Gestão de Registro de Preços, Contratos e Compras Eletrônicas, compreendendo a implantação da solução de proclemas de funcionamento </t>
  </si>
  <si>
    <t>Serviços de limpeza, conservação, asseio de edificações e jardinagem</t>
  </si>
  <si>
    <t>Contratação de Leiloeiro para realização de leilão de bens imóveis</t>
  </si>
  <si>
    <t>Contratação de Leiloeiro para realização de leilão de bens móveis</t>
  </si>
  <si>
    <t>Locação de veículo automotor (Secretário adjunto)</t>
  </si>
  <si>
    <t>Ferramenta de capacitação técnico-profissional dos Servidores/Funcionários lotados na SEAD</t>
  </si>
  <si>
    <t>Serviço de monitoramento eletrônico</t>
  </si>
  <si>
    <t xml:space="preserve">Serviços auxiliares operacionais em atividades específicas de recepcionista e telefonista </t>
  </si>
  <si>
    <t>Utilização dos Sistema Eletrônico de Licitações (licitações-e)</t>
  </si>
  <si>
    <t>Organização e realização de concurso público para provimento de cargos de Auditor Técnico de Tributos</t>
  </si>
  <si>
    <t>Correios</t>
  </si>
  <si>
    <t>Serviços de manutenção preventiva e corretiva, desistalação e instalação de ares-condicionados e sistema de refrigeração (com troca de preças e fornecimento de materiais)</t>
  </si>
  <si>
    <t>Serviços de guarda documental, organização, seleção, identificação, classificação, separação, ordenação, higienização, digitação, digitalização, microfilmagem, indexação de documentos, processos e pastas, armazenamento em sistema de gerenciamento eletrônico</t>
  </si>
  <si>
    <t>Locação de espaço no Terminal Rodoviário Governador José Rollemberg Leite, onde abriga Centro de Atendimento ao Cidadão</t>
  </si>
  <si>
    <t>Serviços técnicos especializados de monitoramento, manutenção, implementação de novas funcionalidades, sustentação da infraestrutura de TI, operacionalização dos sistemas vinculados</t>
  </si>
  <si>
    <t>Viabilidade orçamentário-financeira</t>
  </si>
  <si>
    <t>494</t>
  </si>
  <si>
    <t>492</t>
  </si>
  <si>
    <t>830</t>
  </si>
  <si>
    <t>493</t>
  </si>
  <si>
    <t>Sem custo</t>
  </si>
  <si>
    <t>498</t>
  </si>
  <si>
    <t>CNPJ</t>
  </si>
  <si>
    <t>Pregão eletrônico</t>
  </si>
  <si>
    <t>01/2020</t>
  </si>
  <si>
    <t xml:space="preserve">Inexigibilidade </t>
  </si>
  <si>
    <t>07/2020</t>
  </si>
  <si>
    <t>11/2020</t>
  </si>
  <si>
    <t>02/2020</t>
  </si>
  <si>
    <t>1121/2020</t>
  </si>
  <si>
    <t xml:space="preserve">Companhia de Saneamento de Sergipe </t>
  </si>
  <si>
    <t>13.018.171/0001-90</t>
  </si>
  <si>
    <t>Fornecimento contínuo de água e prestação de serviços de esgoto</t>
  </si>
  <si>
    <t>3º Termo Aditivo - Vigência 12 (doze) meses</t>
  </si>
  <si>
    <t>122/2019</t>
  </si>
  <si>
    <t>278/2019</t>
  </si>
  <si>
    <t>Samam Locadora LTDA</t>
  </si>
  <si>
    <t>15.607.021/0001-47</t>
  </si>
  <si>
    <t>Locação de veículo automotor</t>
  </si>
  <si>
    <t>244/2019</t>
  </si>
  <si>
    <t>5496/2019</t>
  </si>
  <si>
    <t>1º Termo de Apostilamento - reajuste legal</t>
  </si>
  <si>
    <t>16/2020</t>
  </si>
  <si>
    <t>3504/2020</t>
  </si>
  <si>
    <t>Serviços Gráficos de Sergipe</t>
  </si>
  <si>
    <t>13.085.519/0001-61</t>
  </si>
  <si>
    <t>Serviços gráficos de publicidade de atos administrativos no diário oficial do Estado de Sergipe</t>
  </si>
  <si>
    <t>33/2020</t>
  </si>
  <si>
    <t>941/2020</t>
  </si>
  <si>
    <t>Oi S.A - Em recuperação judicial</t>
  </si>
  <si>
    <t>76.535.764/0001-43</t>
  </si>
  <si>
    <t>Serviços técnicos especializados de implantação, operacionalização e manutenção de uma solução de telefonia fixa</t>
  </si>
  <si>
    <t>4º Termo de Apostilamento - reajuste legal</t>
  </si>
  <si>
    <t>47/2019</t>
  </si>
  <si>
    <t>240/2019</t>
  </si>
  <si>
    <t>6376/2019</t>
  </si>
  <si>
    <t xml:space="preserve">Trivale Administração LTDA </t>
  </si>
  <si>
    <t>00.604.122/0001-97</t>
  </si>
  <si>
    <t>Serviços de gerenciamento eletrônico e controle de abastecimento de combustíveis para frota de veículos</t>
  </si>
  <si>
    <t>32/2019</t>
  </si>
  <si>
    <t>Localiza Rent a Car</t>
  </si>
  <si>
    <t>16.670.085/0001-55</t>
  </si>
  <si>
    <t>04/2020</t>
  </si>
  <si>
    <t>231/2019</t>
  </si>
  <si>
    <t>6205/2019</t>
  </si>
  <si>
    <t>Aerotur Viagens e Operações Turísticas LTDA</t>
  </si>
  <si>
    <t>04.864.703/0001-19</t>
  </si>
  <si>
    <t>Serviços de fornecimento de passagens aérea</t>
  </si>
  <si>
    <t>Licitação</t>
  </si>
  <si>
    <t>Modalidade</t>
  </si>
  <si>
    <t>Parecer Jurídico (PGE)</t>
  </si>
  <si>
    <t>Contratado</t>
  </si>
  <si>
    <t>Objeto</t>
  </si>
  <si>
    <t>Data do início da vigência</t>
  </si>
  <si>
    <t>Data do término da vigência atual</t>
  </si>
  <si>
    <t>Valor da anuência</t>
  </si>
  <si>
    <t>Aditivo vigente (centralizado)</t>
  </si>
  <si>
    <t>Apostilamento vigente (centralizado)</t>
  </si>
  <si>
    <t>Valor do Contrato</t>
  </si>
  <si>
    <t>Acompanhamento das Contratações Vigentes</t>
  </si>
  <si>
    <t>Contagem (centralizado)</t>
  </si>
  <si>
    <r>
      <t xml:space="preserve">Contratos </t>
    </r>
    <r>
      <rPr>
        <b/>
        <sz val="8"/>
        <color rgb="FFFF0000"/>
        <rFont val="Times New Roman"/>
        <family val="1"/>
      </rPr>
      <t>Individualizados</t>
    </r>
  </si>
  <si>
    <r>
      <t xml:space="preserve">Valor referente ao último </t>
    </r>
    <r>
      <rPr>
        <b/>
        <sz val="8"/>
        <color rgb="FFFF0000"/>
        <rFont val="Times New Roman"/>
        <family val="1"/>
      </rPr>
      <t>aditivo</t>
    </r>
  </si>
  <si>
    <r>
      <t xml:space="preserve">Valor referente ao último </t>
    </r>
    <r>
      <rPr>
        <b/>
        <sz val="8"/>
        <color rgb="FFFF0000"/>
        <rFont val="Times New Roman"/>
        <family val="1"/>
      </rPr>
      <t>apostilamento</t>
    </r>
  </si>
  <si>
    <r>
      <t xml:space="preserve">Contratos </t>
    </r>
    <r>
      <rPr>
        <b/>
        <sz val="8"/>
        <color rgb="FFFF0000"/>
        <rFont val="Times New Roman"/>
        <family val="1"/>
      </rPr>
      <t>Centralizados</t>
    </r>
  </si>
  <si>
    <t>Situação</t>
  </si>
  <si>
    <t>06/2021</t>
  </si>
  <si>
    <t>70/2021</t>
  </si>
  <si>
    <t xml:space="preserve">Pregão Eletrônico </t>
  </si>
  <si>
    <t>1330/2021</t>
  </si>
  <si>
    <t>Innuve Comunicação Digital LTDA</t>
  </si>
  <si>
    <t>29.915.429/0001-90</t>
  </si>
  <si>
    <t>Serviços de assessoria de comunicação, mídias digitais e clipping jornalístico</t>
  </si>
  <si>
    <t>27/09/2021</t>
  </si>
  <si>
    <t>1º Termo Aditivo - prazo</t>
  </si>
  <si>
    <t>Júlio César Pedrosa Nascimento</t>
  </si>
  <si>
    <t>48/2019</t>
  </si>
  <si>
    <t>233/2019</t>
  </si>
  <si>
    <t>Zdoc - Tecnollogia em Documentos e Sistemas LTDA</t>
  </si>
  <si>
    <t>10.781.723/0001-29</t>
  </si>
  <si>
    <t>Serviços técnicos epecializados em tecnologia da informação</t>
  </si>
  <si>
    <t>01/01/2024</t>
  </si>
  <si>
    <t>44/2019</t>
  </si>
  <si>
    <t>Serviço de sistemas de informação - manutenção preventiva e evolutiva do ambiente computacional (data center) do sistema SIGFácil, além de suporte técnico</t>
  </si>
  <si>
    <t>15/10/2019</t>
  </si>
  <si>
    <t>00.684.621/0001-31</t>
  </si>
  <si>
    <t>VOX Soluções Tecnologicas LTDA</t>
  </si>
  <si>
    <t>3º Termo Aditivo - prazo</t>
  </si>
  <si>
    <t>156/2021</t>
  </si>
  <si>
    <t>Serviços de limpeza/conservação, teleatendimento/operadores de call center e outras atividades</t>
  </si>
  <si>
    <t>43/2021</t>
  </si>
  <si>
    <t>Vitalino Facilities LTDA</t>
  </si>
  <si>
    <t>03.691.424/0001-38</t>
  </si>
  <si>
    <t>20/09/2021</t>
  </si>
  <si>
    <t>1º Termo Aditivo</t>
  </si>
  <si>
    <t>07/2023</t>
  </si>
  <si>
    <t>02/2023</t>
  </si>
  <si>
    <t>01/2023</t>
  </si>
  <si>
    <t>GCAAST - Gerênciamento Contábil &amp; Serviços Técnicos Limitada</t>
  </si>
  <si>
    <t>07.053.371/0001-80</t>
  </si>
  <si>
    <t>Serviço de contabilidade aplicada ao setor público, atendendo às necessidades da Junta Comercial do Estado de Sergipe</t>
  </si>
  <si>
    <t>01/03/2023</t>
  </si>
  <si>
    <t>28/02/2024</t>
  </si>
  <si>
    <t>Mania Segurança Patrimonial LTDA</t>
  </si>
  <si>
    <t>18.209.792/0001-74</t>
  </si>
  <si>
    <t>Dispensa Presencial</t>
  </si>
  <si>
    <t>16/2023</t>
  </si>
  <si>
    <t>Serviço de segurança eletrônica, manutenção e monitoramento de sistemas de CFTV e alarme</t>
  </si>
  <si>
    <t>24/02/2023</t>
  </si>
  <si>
    <t>23/02/2024</t>
  </si>
  <si>
    <t>Não está no compras</t>
  </si>
  <si>
    <t>Não está no ERP/Não está no compras</t>
  </si>
  <si>
    <t>21/06/2019</t>
  </si>
  <si>
    <t>21/06/2024</t>
  </si>
  <si>
    <t>Por demanda</t>
  </si>
  <si>
    <t>9912463539/2019</t>
  </si>
  <si>
    <t>26/2019</t>
  </si>
  <si>
    <t>Empresa Brasileira de Correios e Telégrafos</t>
  </si>
  <si>
    <t>34.028.316/0032-00</t>
  </si>
  <si>
    <t>Serviço de entrega da documentos</t>
  </si>
  <si>
    <t>Termo de anuência inativo no compras</t>
  </si>
  <si>
    <t>04/2023</t>
  </si>
  <si>
    <t>170/2023</t>
  </si>
  <si>
    <t>14/2023</t>
  </si>
  <si>
    <t>Telequipe Serviços e Alugueis de Máquinas, Equipamentos e Software LTDA</t>
  </si>
  <si>
    <t>07.893.150/0001-10</t>
  </si>
  <si>
    <t>Serviço de locação de equipamentos de comunicação (central telefônica e aparelho digital), com manutenção preventiva e corretiva (sem reposição de peças)</t>
  </si>
  <si>
    <t xml:space="preserve">Está no compras </t>
  </si>
  <si>
    <t>05/2023</t>
  </si>
  <si>
    <t>103/2023</t>
  </si>
  <si>
    <t>15/2023</t>
  </si>
  <si>
    <t>Agsistemas Comércio de Informática LTDA</t>
  </si>
  <si>
    <t>04.497.198/0001-11</t>
  </si>
  <si>
    <t>Locação de licença de uso de software, para elaboração de folha de pagamento e gestão de recursos humanos, bom como conseguentes obrigações acessórias mensais e anuais</t>
  </si>
  <si>
    <t>S/N</t>
  </si>
  <si>
    <t>Boa Vista Serviços S.A</t>
  </si>
  <si>
    <t>11.725.176/0001-27</t>
  </si>
  <si>
    <t>Fornecimento de informações cadastrais constantes no cadastro estadual de empresas, em meios magnéticos ou eletrônicod, de dados de registro do comércio, disponíveis no sistema da JUCESE, relativos a constituições, alterações e extinções de empresas</t>
  </si>
  <si>
    <t>5º Termo Aditivo</t>
  </si>
  <si>
    <t>26/09/2024</t>
  </si>
  <si>
    <t>19/09/2024</t>
  </si>
  <si>
    <t>3º Termo Aditivo - prazo, valor e previsão IR</t>
  </si>
  <si>
    <t>14/10/2024</t>
  </si>
  <si>
    <t>5º Termo Aditivo - prazo e rajuste legal</t>
  </si>
  <si>
    <t>Paulo Costa Andrade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</si>
</sst>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d/m/yyyy"/>
    <numFmt numFmtId="165" formatCode="dd/mm/yy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rgb="FF000000"/>
      <name val="Times New Roman"/>
      <family val="1"/>
    </font>
    <font>
      <sz val="9"/>
      <name val="Times New Roman"/>
      <family val="1"/>
    </font>
    <font>
      <sz val="9"/>
      <color rgb="FFFF0000"/>
      <name val="Times New Roman"/>
      <family val="1"/>
    </font>
    <font>
      <u/>
      <sz val="11"/>
      <color theme="10"/>
      <name val="Calibri"/>
      <family val="2"/>
      <scheme val="minor"/>
    </font>
    <font>
      <u/>
      <sz val="10"/>
      <color theme="10"/>
      <name val="Times New Roman"/>
      <family val="1"/>
    </font>
    <font>
      <u/>
      <sz val="9"/>
      <color theme="10"/>
      <name val="Times New Roman"/>
      <family val="1"/>
    </font>
    <font>
      <sz val="10"/>
      <color theme="1"/>
      <name val="Times New Roman"/>
      <family val="1"/>
    </font>
    <font>
      <sz val="11"/>
      <color theme="1"/>
      <name val="Times New Roman"/>
      <family val="1"/>
    </font>
    <font>
      <sz val="9"/>
      <color theme="1"/>
      <name val="Times New Roman"/>
      <family val="1"/>
    </font>
    <font>
      <sz val="10"/>
      <color rgb="FF000000"/>
      <name val="Times New Roman"/>
      <family val="1"/>
    </font>
    <font>
      <b/>
      <sz val="8"/>
      <color indexed="8"/>
      <name val="Times New Roman"/>
      <family val="1"/>
    </font>
    <font>
      <b/>
      <sz val="8"/>
      <name val="Times New Roman"/>
      <family val="1"/>
    </font>
    <font>
      <b/>
      <sz val="8"/>
      <color rgb="FFFF0000"/>
      <name val="Times New Roman"/>
      <family val="1"/>
    </font>
    <font>
      <sz val="8"/>
      <name val="Times New Roman"/>
      <family val="1"/>
    </font>
    <font>
      <sz val="8"/>
      <color rgb="FF333333"/>
      <name val="Times New Roman"/>
      <family val="1"/>
    </font>
    <font>
      <b/>
      <sz val="8"/>
      <color rgb="FF000000"/>
      <name val="Times New Roman"/>
      <family val="1"/>
    </font>
    <font>
      <sz val="8"/>
      <color theme="1"/>
      <name val="Times New Roman"/>
      <family val="1"/>
    </font>
    <font>
      <sz val="8"/>
      <name val="Calibri"/>
      <family val="2"/>
      <scheme val="minor"/>
    </font>
    <font>
      <sz val="8"/>
      <color rgb="FFFF0000"/>
      <name val="Times New Roman"/>
      <family val="1"/>
    </font>
    <font>
      <sz val="8"/>
      <color rgb="FF000000"/>
      <name val="Times New Roman"/>
      <family val="1"/>
    </font>
  </fonts>
  <fills count="17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A6A6A6"/>
        <bgColor rgb="FFC0C0C0"/>
      </patternFill>
    </fill>
    <fill>
      <patternFill patternType="solid">
        <fgColor rgb="FFD9D9D9"/>
        <bgColor rgb="FFC0C0C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rgb="FFFFFFCC"/>
      </patternFill>
    </fill>
    <fill>
      <patternFill patternType="solid">
        <fgColor rgb="FF00B0F0"/>
        <bgColor rgb="FFFFFFCC"/>
      </patternFill>
    </fill>
    <fill>
      <patternFill patternType="solid">
        <fgColor rgb="FF00B050"/>
        <bgColor rgb="FFFFFFCC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rgb="FFFFFFCC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rgb="FFC0C0C0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24">
    <xf numFmtId="0" fontId="0" fillId="0" borderId="0" xfId="0"/>
    <xf numFmtId="0" fontId="2" fillId="5" borderId="2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2" fillId="4" borderId="2" xfId="0" applyFont="1" applyFill="1" applyBorder="1" applyAlignment="1">
      <alignment horizontal="center" vertical="center" wrapText="1"/>
    </xf>
    <xf numFmtId="14" fontId="3" fillId="6" borderId="2" xfId="0" applyNumberFormat="1" applyFont="1" applyFill="1" applyBorder="1" applyAlignment="1">
      <alignment horizontal="center" vertical="center" wrapText="1"/>
    </xf>
    <xf numFmtId="0" fontId="3" fillId="7" borderId="2" xfId="0" applyFont="1" applyFill="1" applyBorder="1" applyAlignment="1">
      <alignment horizontal="center" vertical="center" wrapText="1"/>
    </xf>
    <xf numFmtId="3" fontId="3" fillId="8" borderId="2" xfId="0" applyNumberFormat="1" applyFont="1" applyFill="1" applyBorder="1" applyAlignment="1">
      <alignment horizontal="center" vertical="center" wrapText="1"/>
    </xf>
    <xf numFmtId="49" fontId="7" fillId="8" borderId="2" xfId="2" applyNumberFormat="1" applyFont="1" applyFill="1" applyBorder="1" applyAlignment="1">
      <alignment horizontal="center" vertical="center" wrapText="1"/>
    </xf>
    <xf numFmtId="14" fontId="3" fillId="8" borderId="2" xfId="0" applyNumberFormat="1" applyFont="1" applyFill="1" applyBorder="1" applyAlignment="1">
      <alignment horizontal="center" vertical="center" wrapText="1"/>
    </xf>
    <xf numFmtId="44" fontId="3" fillId="8" borderId="2" xfId="0" applyNumberFormat="1" applyFont="1" applyFill="1" applyBorder="1" applyAlignment="1">
      <alignment horizontal="center" vertical="center" wrapText="1"/>
    </xf>
    <xf numFmtId="164" fontId="3" fillId="8" borderId="2" xfId="0" applyNumberFormat="1" applyFont="1" applyFill="1" applyBorder="1" applyAlignment="1">
      <alignment horizontal="center" vertical="center" wrapText="1"/>
    </xf>
    <xf numFmtId="0" fontId="3" fillId="8" borderId="2" xfId="0" applyFont="1" applyFill="1" applyBorder="1" applyAlignment="1">
      <alignment horizontal="center" vertical="center" wrapText="1"/>
    </xf>
    <xf numFmtId="0" fontId="2" fillId="9" borderId="2" xfId="0" applyFont="1" applyFill="1" applyBorder="1" applyAlignment="1">
      <alignment horizontal="center" vertical="center" wrapText="1"/>
    </xf>
    <xf numFmtId="3" fontId="3" fillId="8" borderId="2" xfId="0" applyNumberFormat="1" applyFont="1" applyFill="1" applyBorder="1" applyAlignment="1" applyProtection="1">
      <alignment horizontal="center" vertical="center" wrapText="1"/>
      <protection locked="0"/>
    </xf>
    <xf numFmtId="49" fontId="3" fillId="8" borderId="2" xfId="0" applyNumberFormat="1" applyFont="1" applyFill="1" applyBorder="1" applyAlignment="1" applyProtection="1">
      <alignment horizontal="center" vertical="center" wrapText="1"/>
      <protection locked="0"/>
    </xf>
    <xf numFmtId="14" fontId="3" fillId="8" borderId="2" xfId="0" applyNumberFormat="1" applyFont="1" applyFill="1" applyBorder="1" applyAlignment="1" applyProtection="1">
      <alignment horizontal="center" vertical="center" wrapText="1"/>
      <protection locked="0"/>
    </xf>
    <xf numFmtId="49" fontId="3" fillId="8" borderId="2" xfId="0" applyNumberFormat="1" applyFont="1" applyFill="1" applyBorder="1" applyAlignment="1">
      <alignment horizontal="center" vertical="center" wrapText="1"/>
    </xf>
    <xf numFmtId="44" fontId="3" fillId="8" borderId="2" xfId="0" applyNumberFormat="1" applyFont="1" applyFill="1" applyBorder="1" applyAlignment="1" applyProtection="1">
      <alignment horizontal="center" vertical="center" wrapText="1"/>
      <protection locked="0"/>
    </xf>
    <xf numFmtId="0" fontId="2" fillId="8" borderId="2" xfId="0" applyFont="1" applyFill="1" applyBorder="1" applyAlignment="1">
      <alignment horizontal="center" vertical="center" wrapText="1"/>
    </xf>
    <xf numFmtId="14" fontId="2" fillId="8" borderId="2" xfId="0" applyNumberFormat="1" applyFont="1" applyFill="1" applyBorder="1" applyAlignment="1">
      <alignment horizontal="center" vertical="center" wrapText="1"/>
    </xf>
    <xf numFmtId="44" fontId="2" fillId="8" borderId="2" xfId="0" applyNumberFormat="1" applyFont="1" applyFill="1" applyBorder="1" applyAlignment="1">
      <alignment horizontal="center" vertical="center" wrapText="1"/>
    </xf>
    <xf numFmtId="3" fontId="3" fillId="10" borderId="2" xfId="0" applyNumberFormat="1" applyFont="1" applyFill="1" applyBorder="1" applyAlignment="1">
      <alignment horizontal="center" vertical="center" wrapText="1"/>
    </xf>
    <xf numFmtId="14" fontId="3" fillId="10" borderId="2" xfId="0" applyNumberFormat="1" applyFont="1" applyFill="1" applyBorder="1" applyAlignment="1">
      <alignment horizontal="center" vertical="center" wrapText="1"/>
    </xf>
    <xf numFmtId="44" fontId="3" fillId="10" borderId="2" xfId="0" applyNumberFormat="1" applyFont="1" applyFill="1" applyBorder="1" applyAlignment="1">
      <alignment horizontal="center" vertical="center" wrapText="1"/>
    </xf>
    <xf numFmtId="164" fontId="3" fillId="10" borderId="2" xfId="0" applyNumberFormat="1" applyFont="1" applyFill="1" applyBorder="1" applyAlignment="1">
      <alignment horizontal="center" vertical="center" wrapText="1"/>
    </xf>
    <xf numFmtId="0" fontId="3" fillId="10" borderId="2" xfId="0" applyFont="1" applyFill="1" applyBorder="1" applyAlignment="1">
      <alignment horizontal="center" vertical="center" wrapText="1"/>
    </xf>
    <xf numFmtId="0" fontId="2" fillId="11" borderId="2" xfId="0" applyFont="1" applyFill="1" applyBorder="1" applyAlignment="1">
      <alignment horizontal="center" vertical="center" wrapText="1"/>
    </xf>
    <xf numFmtId="49" fontId="3" fillId="10" borderId="2" xfId="0" applyNumberFormat="1" applyFont="1" applyFill="1" applyBorder="1" applyAlignment="1">
      <alignment horizontal="center" vertical="center" wrapText="1"/>
    </xf>
    <xf numFmtId="49" fontId="3" fillId="10" borderId="2" xfId="0" applyNumberFormat="1" applyFont="1" applyFill="1" applyBorder="1" applyAlignment="1" applyProtection="1">
      <alignment horizontal="center" vertical="center" wrapText="1"/>
      <protection locked="0"/>
    </xf>
    <xf numFmtId="44" fontId="3" fillId="10" borderId="2" xfId="0" applyNumberFormat="1" applyFont="1" applyFill="1" applyBorder="1" applyAlignment="1" applyProtection="1">
      <alignment horizontal="center" vertical="center" wrapText="1"/>
      <protection locked="0"/>
    </xf>
    <xf numFmtId="14" fontId="3" fillId="10" borderId="2" xfId="1" applyNumberFormat="1" applyFont="1" applyFill="1" applyBorder="1" applyAlignment="1" applyProtection="1">
      <alignment horizontal="center" vertical="center" wrapText="1"/>
    </xf>
    <xf numFmtId="49" fontId="3" fillId="10" borderId="2" xfId="1" applyNumberFormat="1" applyFont="1" applyFill="1" applyBorder="1" applyAlignment="1">
      <alignment horizontal="center" vertical="center" wrapText="1"/>
    </xf>
    <xf numFmtId="17" fontId="3" fillId="10" borderId="2" xfId="0" applyNumberFormat="1" applyFont="1" applyFill="1" applyBorder="1" applyAlignment="1">
      <alignment horizontal="center" vertical="center" wrapText="1"/>
    </xf>
    <xf numFmtId="0" fontId="7" fillId="9" borderId="2" xfId="2" applyFont="1" applyFill="1" applyBorder="1" applyAlignment="1">
      <alignment horizontal="center" vertical="center" wrapText="1"/>
    </xf>
    <xf numFmtId="0" fontId="6" fillId="9" borderId="2" xfId="2" applyFont="1" applyFill="1" applyBorder="1" applyAlignment="1">
      <alignment horizontal="center" vertical="center" wrapText="1"/>
    </xf>
    <xf numFmtId="0" fontId="2" fillId="6" borderId="4" xfId="0" applyFont="1" applyFill="1" applyBorder="1" applyAlignment="1">
      <alignment vertical="center" wrapText="1"/>
    </xf>
    <xf numFmtId="0" fontId="2" fillId="6" borderId="3" xfId="0" applyFont="1" applyFill="1" applyBorder="1" applyAlignment="1">
      <alignment vertical="center" wrapText="1"/>
    </xf>
    <xf numFmtId="0" fontId="2" fillId="6" borderId="5" xfId="0" applyFont="1" applyFill="1" applyBorder="1" applyAlignment="1">
      <alignment vertical="center" wrapText="1"/>
    </xf>
    <xf numFmtId="0" fontId="2" fillId="7" borderId="4" xfId="0" applyFont="1" applyFill="1" applyBorder="1" applyAlignment="1">
      <alignment vertical="center" wrapText="1"/>
    </xf>
    <xf numFmtId="0" fontId="2" fillId="7" borderId="3" xfId="0" applyFont="1" applyFill="1" applyBorder="1" applyAlignment="1">
      <alignment vertical="center" wrapText="1"/>
    </xf>
    <xf numFmtId="0" fontId="2" fillId="7" borderId="5" xfId="0" applyFont="1" applyFill="1" applyBorder="1" applyAlignment="1">
      <alignment vertical="center" wrapText="1"/>
    </xf>
    <xf numFmtId="0" fontId="2" fillId="8" borderId="4" xfId="0" applyFont="1" applyFill="1" applyBorder="1" applyAlignment="1">
      <alignment vertical="center" wrapText="1"/>
    </xf>
    <xf numFmtId="0" fontId="2" fillId="8" borderId="3" xfId="0" applyFont="1" applyFill="1" applyBorder="1" applyAlignment="1">
      <alignment vertical="center" wrapText="1"/>
    </xf>
    <xf numFmtId="0" fontId="2" fillId="8" borderId="5" xfId="0" applyFont="1" applyFill="1" applyBorder="1" applyAlignment="1">
      <alignment vertical="center" wrapText="1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1" xfId="0" applyBorder="1" applyAlignment="1">
      <alignment horizontal="center" wrapText="1"/>
    </xf>
    <xf numFmtId="0" fontId="10" fillId="0" borderId="2" xfId="0" applyFont="1" applyBorder="1" applyAlignment="1">
      <alignment horizontal="center" vertical="center" wrapText="1"/>
    </xf>
    <xf numFmtId="3" fontId="3" fillId="10" borderId="2" xfId="0" applyNumberFormat="1" applyFont="1" applyFill="1" applyBorder="1" applyAlignment="1" applyProtection="1">
      <alignment horizontal="center" vertical="center" wrapText="1"/>
      <protection locked="0"/>
    </xf>
    <xf numFmtId="14" fontId="3" fillId="10" borderId="2" xfId="0" applyNumberFormat="1" applyFont="1" applyFill="1" applyBorder="1" applyAlignment="1" applyProtection="1">
      <alignment horizontal="center" vertical="center" wrapText="1"/>
      <protection locked="0"/>
    </xf>
    <xf numFmtId="0" fontId="2" fillId="10" borderId="2" xfId="0" applyFont="1" applyFill="1" applyBorder="1" applyAlignment="1">
      <alignment horizontal="center" vertical="center" wrapText="1"/>
    </xf>
    <xf numFmtId="14" fontId="2" fillId="10" borderId="2" xfId="0" applyNumberFormat="1" applyFont="1" applyFill="1" applyBorder="1" applyAlignment="1">
      <alignment horizontal="center" vertical="center" wrapText="1"/>
    </xf>
    <xf numFmtId="44" fontId="2" fillId="10" borderId="2" xfId="0" applyNumberFormat="1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49" fontId="10" fillId="0" borderId="2" xfId="0" applyNumberFormat="1" applyFont="1" applyBorder="1" applyAlignment="1">
      <alignment horizontal="center" vertical="center" wrapText="1"/>
    </xf>
    <xf numFmtId="2" fontId="3" fillId="10" borderId="2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11" fillId="2" borderId="0" xfId="0" applyFont="1" applyFill="1" applyAlignment="1">
      <alignment horizontal="center" vertical="center" wrapText="1"/>
    </xf>
    <xf numFmtId="0" fontId="13" fillId="5" borderId="2" xfId="0" applyFont="1" applyFill="1" applyBorder="1" applyAlignment="1">
      <alignment horizontal="center" vertical="center" wrapText="1"/>
    </xf>
    <xf numFmtId="165" fontId="13" fillId="5" borderId="2" xfId="0" applyNumberFormat="1" applyFont="1" applyFill="1" applyBorder="1" applyAlignment="1">
      <alignment horizontal="center" vertical="center" wrapText="1"/>
    </xf>
    <xf numFmtId="165" fontId="13" fillId="5" borderId="7" xfId="0" applyNumberFormat="1" applyFont="1" applyFill="1" applyBorder="1" applyAlignment="1">
      <alignment horizontal="center" vertical="center" wrapText="1"/>
    </xf>
    <xf numFmtId="0" fontId="13" fillId="5" borderId="6" xfId="0" applyFont="1" applyFill="1" applyBorder="1" applyAlignment="1">
      <alignment horizontal="center" vertical="center" wrapText="1"/>
    </xf>
    <xf numFmtId="49" fontId="15" fillId="15" borderId="7" xfId="0" applyNumberFormat="1" applyFont="1" applyFill="1" applyBorder="1" applyAlignment="1">
      <alignment horizontal="center" vertical="center" wrapText="1"/>
    </xf>
    <xf numFmtId="49" fontId="15" fillId="14" borderId="7" xfId="0" applyNumberFormat="1" applyFont="1" applyFill="1" applyBorder="1" applyAlignment="1">
      <alignment horizontal="center" vertical="center" wrapText="1"/>
    </xf>
    <xf numFmtId="0" fontId="17" fillId="4" borderId="2" xfId="0" applyFont="1" applyFill="1" applyBorder="1" applyAlignment="1">
      <alignment horizontal="center" vertical="center" wrapText="1"/>
    </xf>
    <xf numFmtId="14" fontId="15" fillId="0" borderId="7" xfId="0" applyNumberFormat="1" applyFont="1" applyBorder="1" applyAlignment="1">
      <alignment horizontal="center" vertical="center"/>
    </xf>
    <xf numFmtId="49" fontId="15" fillId="0" borderId="7" xfId="0" applyNumberFormat="1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 wrapText="1"/>
    </xf>
    <xf numFmtId="49" fontId="15" fillId="0" borderId="7" xfId="0" applyNumberFormat="1" applyFont="1" applyBorder="1" applyAlignment="1">
      <alignment horizontal="center" vertical="center" wrapText="1"/>
    </xf>
    <xf numFmtId="49" fontId="15" fillId="0" borderId="7" xfId="0" applyNumberFormat="1" applyFont="1" applyBorder="1" applyAlignment="1" applyProtection="1">
      <alignment horizontal="center" vertical="center" wrapText="1"/>
      <protection locked="0"/>
    </xf>
    <xf numFmtId="49" fontId="15" fillId="0" borderId="2" xfId="0" applyNumberFormat="1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 wrapText="1"/>
    </xf>
    <xf numFmtId="14" fontId="15" fillId="0" borderId="7" xfId="0" applyNumberFormat="1" applyFont="1" applyBorder="1" applyAlignment="1">
      <alignment horizontal="center" vertical="center" wrapText="1"/>
    </xf>
    <xf numFmtId="14" fontId="15" fillId="0" borderId="2" xfId="0" applyNumberFormat="1" applyFont="1" applyBorder="1" applyAlignment="1">
      <alignment horizontal="center" vertical="center" wrapText="1"/>
    </xf>
    <xf numFmtId="49" fontId="15" fillId="0" borderId="2" xfId="0" applyNumberFormat="1" applyFont="1" applyBorder="1" applyAlignment="1">
      <alignment horizontal="center" vertical="center" wrapText="1"/>
    </xf>
    <xf numFmtId="14" fontId="15" fillId="0" borderId="2" xfId="0" applyNumberFormat="1" applyFont="1" applyBorder="1" applyAlignment="1">
      <alignment horizontal="center" vertical="center"/>
    </xf>
    <xf numFmtId="44" fontId="15" fillId="0" borderId="7" xfId="0" applyNumberFormat="1" applyFont="1" applyBorder="1" applyAlignment="1">
      <alignment horizontal="center" vertical="center"/>
    </xf>
    <xf numFmtId="44" fontId="15" fillId="0" borderId="2" xfId="0" applyNumberFormat="1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3" fillId="13" borderId="0" xfId="0" applyFont="1" applyFill="1" applyAlignment="1">
      <alignment horizontal="center" vertical="center" wrapText="1"/>
    </xf>
    <xf numFmtId="0" fontId="13" fillId="5" borderId="0" xfId="0" applyFont="1" applyFill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3" fillId="5" borderId="11" xfId="0" applyFont="1" applyFill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 wrapText="1"/>
    </xf>
    <xf numFmtId="0" fontId="15" fillId="15" borderId="7" xfId="0" applyFont="1" applyFill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15" borderId="7" xfId="0" applyFont="1" applyFill="1" applyBorder="1" applyAlignment="1">
      <alignment horizontal="center" vertical="center"/>
    </xf>
    <xf numFmtId="0" fontId="8" fillId="15" borderId="7" xfId="0" applyFont="1" applyFill="1" applyBorder="1" applyAlignment="1">
      <alignment horizontal="center" vertical="center" wrapText="1"/>
    </xf>
    <xf numFmtId="44" fontId="8" fillId="0" borderId="0" xfId="0" applyNumberFormat="1" applyFont="1" applyAlignment="1">
      <alignment horizontal="center" vertical="center" wrapText="1"/>
    </xf>
    <xf numFmtId="44" fontId="20" fillId="0" borderId="2" xfId="0" applyNumberFormat="1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49" fontId="15" fillId="11" borderId="7" xfId="0" applyNumberFormat="1" applyFont="1" applyFill="1" applyBorder="1" applyAlignment="1">
      <alignment horizontal="center" vertical="center" wrapText="1"/>
    </xf>
    <xf numFmtId="0" fontId="15" fillId="11" borderId="7" xfId="0" applyFont="1" applyFill="1" applyBorder="1" applyAlignment="1">
      <alignment horizontal="center" vertical="center" wrapText="1"/>
    </xf>
    <xf numFmtId="0" fontId="21" fillId="16" borderId="7" xfId="0" applyFont="1" applyFill="1" applyBorder="1" applyAlignment="1">
      <alignment horizontal="center" vertical="center" wrapText="1"/>
    </xf>
    <xf numFmtId="0" fontId="15" fillId="11" borderId="0" xfId="0" applyFont="1" applyFill="1" applyAlignment="1">
      <alignment horizontal="center" vertical="center" wrapText="1"/>
    </xf>
    <xf numFmtId="0" fontId="15" fillId="11" borderId="11" xfId="0" applyFont="1" applyFill="1" applyBorder="1" applyAlignment="1">
      <alignment horizontal="center" vertical="center" wrapText="1"/>
    </xf>
    <xf numFmtId="14" fontId="15" fillId="11" borderId="7" xfId="0" applyNumberFormat="1" applyFont="1" applyFill="1" applyBorder="1" applyAlignment="1">
      <alignment horizontal="center" vertical="center" wrapText="1"/>
    </xf>
    <xf numFmtId="0" fontId="8" fillId="11" borderId="7" xfId="0" applyFont="1" applyFill="1" applyBorder="1" applyAlignment="1">
      <alignment horizontal="center" vertical="center"/>
    </xf>
    <xf numFmtId="0" fontId="0" fillId="11" borderId="0" xfId="0" applyFill="1"/>
    <xf numFmtId="0" fontId="11" fillId="2" borderId="0" xfId="0" applyFont="1" applyFill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3" fillId="13" borderId="4" xfId="0" applyFont="1" applyFill="1" applyBorder="1" applyAlignment="1">
      <alignment horizontal="center" vertical="center" wrapText="1"/>
    </xf>
    <xf numFmtId="0" fontId="13" fillId="13" borderId="3" xfId="0" applyFont="1" applyFill="1" applyBorder="1" applyAlignment="1">
      <alignment horizontal="center" vertical="center" wrapText="1"/>
    </xf>
    <xf numFmtId="0" fontId="13" fillId="13" borderId="5" xfId="0" applyFont="1" applyFill="1" applyBorder="1" applyAlignment="1">
      <alignment horizontal="center" vertical="center" wrapText="1"/>
    </xf>
    <xf numFmtId="0" fontId="13" fillId="13" borderId="8" xfId="0" applyFont="1" applyFill="1" applyBorder="1" applyAlignment="1">
      <alignment horizontal="center" vertical="center" wrapText="1"/>
    </xf>
    <xf numFmtId="0" fontId="13" fillId="13" borderId="9" xfId="0" applyFont="1" applyFill="1" applyBorder="1" applyAlignment="1">
      <alignment horizontal="center" vertical="center" wrapText="1"/>
    </xf>
    <xf numFmtId="0" fontId="12" fillId="12" borderId="4" xfId="0" applyFont="1" applyFill="1" applyBorder="1" applyAlignment="1">
      <alignment horizontal="center" vertical="center"/>
    </xf>
    <xf numFmtId="0" fontId="12" fillId="12" borderId="3" xfId="0" applyFont="1" applyFill="1" applyBorder="1" applyAlignment="1">
      <alignment horizontal="center" vertical="center"/>
    </xf>
    <xf numFmtId="0" fontId="10" fillId="12" borderId="2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 wrapText="1"/>
    </xf>
    <xf numFmtId="0" fontId="10" fillId="13" borderId="2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2" fillId="3" borderId="4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</cellXfs>
  <cellStyles count="3">
    <cellStyle name="Hiperlink" xfId="2" builtinId="8"/>
    <cellStyle name="Normal" xfId="0" builtinId="0"/>
    <cellStyle name="Vírgula" xfId="1" builtinId="3"/>
  </cellStyles>
  <dxfs count="24"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1024911</xdr:colOff>
      <xdr:row>3</xdr:row>
      <xdr:rowOff>4763</xdr:rowOff>
    </xdr:from>
    <xdr:to>
      <xdr:col>12</xdr:col>
      <xdr:colOff>367771</xdr:colOff>
      <xdr:row>7</xdr:row>
      <xdr:rowOff>71439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4990942" y="576263"/>
          <a:ext cx="3880464" cy="828676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3016250</xdr:colOff>
      <xdr:row>0</xdr:row>
      <xdr:rowOff>42334</xdr:rowOff>
    </xdr:from>
    <xdr:to>
      <xdr:col>6</xdr:col>
      <xdr:colOff>1381274</xdr:colOff>
      <xdr:row>6</xdr:row>
      <xdr:rowOff>131515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97750" y="42334"/>
          <a:ext cx="5297107" cy="12321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file:///C:\Users\CONTRATOS%20PR&#211;PRIOS\ANKORA\9&#186;%20Termo%20Aditivo%20-%20EXCEPCIONAL\9&#176;%20Termo%20Aditivo\9--Termo-Aditivo-assinado---ANKORA-pdf.pdf" TargetMode="External"/><Relationship Id="rId2" Type="http://schemas.openxmlformats.org/officeDocument/2006/relationships/hyperlink" Target="file:///C:\Users\CONTRATOS%20PR&#211;PRIOS\ARACAJU%20PARQUE%20SHOPPING%20-%20Loca&#231;&#227;o\Contrato%2037.2019.pdf" TargetMode="External"/><Relationship Id="rId1" Type="http://schemas.openxmlformats.org/officeDocument/2006/relationships/hyperlink" Target="file:///C:\Users\CONTRATOS%20PR&#211;PRIOS\ANKORA\Contrato%2021%202017%20PE%20290%202017.pdf" TargetMode="External"/><Relationship Id="rId6" Type="http://schemas.openxmlformats.org/officeDocument/2006/relationships/drawing" Target="../drawings/drawing2.xm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file:///C:\Users\CONTRATOS%20PR&#211;PRIOS\ARACAJU%20PARQUE%20SHOPPING%20-%20Loca&#231;&#227;o\2&#176;%20Termo%20Aditivo%20-%202022%20-%20prorroga&#231;&#227;o\Termo%20Aditivo\2&#186;%20Termo%20Aditivo%20-%20assinad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4:S37"/>
  <sheetViews>
    <sheetView topLeftCell="O10" zoomScale="90" zoomScaleNormal="90" workbookViewId="0">
      <selection activeCell="R18" sqref="R18"/>
    </sheetView>
  </sheetViews>
  <sheetFormatPr defaultRowHeight="15" x14ac:dyDescent="0.25"/>
  <cols>
    <col min="1" max="1" width="19.85546875" style="58" bestFit="1" customWidth="1"/>
    <col min="2" max="2" width="14.28515625" style="55" bestFit="1" customWidth="1"/>
    <col min="3" max="3" width="14.5703125" style="55" bestFit="1" customWidth="1"/>
    <col min="4" max="4" width="19.7109375" style="55" bestFit="1" customWidth="1"/>
    <col min="5" max="5" width="22.85546875" style="55" bestFit="1" customWidth="1"/>
    <col min="6" max="6" width="38.140625" style="55" customWidth="1"/>
    <col min="7" max="7" width="18.85546875" style="55" bestFit="1" customWidth="1"/>
    <col min="8" max="8" width="58.140625" style="55" customWidth="1"/>
    <col min="9" max="9" width="29.7109375" style="55" bestFit="1" customWidth="1"/>
    <col min="10" max="10" width="36.28515625" style="55" bestFit="1" customWidth="1"/>
    <col min="11" max="11" width="15.5703125" style="55" bestFit="1" customWidth="1"/>
    <col min="12" max="12" width="16" style="55" customWidth="1"/>
    <col min="13" max="13" width="36.5703125" style="55" bestFit="1" customWidth="1"/>
    <col min="14" max="14" width="37.7109375" style="55" bestFit="1" customWidth="1"/>
    <col min="15" max="15" width="31.42578125" style="55" bestFit="1" customWidth="1"/>
    <col min="16" max="16" width="41.42578125" style="55" bestFit="1" customWidth="1"/>
    <col min="17" max="17" width="47.42578125" style="55" bestFit="1" customWidth="1"/>
    <col min="18" max="18" width="37.7109375" style="58" bestFit="1" customWidth="1"/>
    <col min="19" max="19" width="37.7109375" style="58" customWidth="1"/>
    <col min="20" max="20" width="30.140625" customWidth="1"/>
  </cols>
  <sheetData>
    <row r="4" spans="1:19" x14ac:dyDescent="0.25">
      <c r="B4" s="106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59"/>
    </row>
    <row r="5" spans="1:19" x14ac:dyDescent="0.25">
      <c r="B5" s="106"/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59"/>
    </row>
    <row r="6" spans="1:19" x14ac:dyDescent="0.25">
      <c r="B6" s="106"/>
      <c r="C6" s="106"/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106"/>
      <c r="O6" s="106"/>
      <c r="P6" s="106"/>
      <c r="Q6" s="106"/>
      <c r="R6" s="106"/>
      <c r="S6" s="59"/>
    </row>
    <row r="7" spans="1:19" x14ac:dyDescent="0.25">
      <c r="B7" s="106"/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106"/>
      <c r="P7" s="106"/>
      <c r="Q7" s="106"/>
      <c r="R7" s="106"/>
      <c r="S7" s="59"/>
    </row>
    <row r="8" spans="1:19" x14ac:dyDescent="0.25">
      <c r="B8" s="107"/>
      <c r="C8" s="107"/>
      <c r="D8" s="107"/>
      <c r="E8" s="107"/>
      <c r="F8" s="107"/>
      <c r="G8" s="107"/>
      <c r="H8" s="107"/>
      <c r="I8" s="107"/>
      <c r="J8" s="107"/>
      <c r="K8" s="107"/>
      <c r="L8" s="107"/>
      <c r="M8" s="107"/>
      <c r="N8" s="107"/>
      <c r="O8" s="107"/>
      <c r="P8" s="107"/>
      <c r="Q8" s="107"/>
      <c r="R8" s="107"/>
      <c r="S8" s="86"/>
    </row>
    <row r="9" spans="1:19" x14ac:dyDescent="0.25">
      <c r="A9" s="92"/>
      <c r="B9" s="113" t="s">
        <v>206</v>
      </c>
      <c r="C9" s="114"/>
      <c r="D9" s="114"/>
      <c r="E9" s="114"/>
      <c r="F9" s="114"/>
      <c r="G9" s="114"/>
      <c r="H9" s="114"/>
      <c r="I9" s="114"/>
      <c r="J9" s="114"/>
      <c r="K9" s="114"/>
      <c r="L9" s="114"/>
      <c r="M9" s="114"/>
      <c r="N9" s="114"/>
      <c r="O9" s="114"/>
      <c r="P9" s="114"/>
      <c r="Q9" s="114"/>
      <c r="R9" s="114"/>
      <c r="S9" s="88"/>
    </row>
    <row r="10" spans="1:19" ht="15" customHeight="1" x14ac:dyDescent="0.25">
      <c r="A10" s="92"/>
      <c r="B10" s="111" t="s">
        <v>208</v>
      </c>
      <c r="C10" s="112"/>
      <c r="D10" s="112"/>
      <c r="E10" s="112"/>
      <c r="F10" s="112"/>
      <c r="G10" s="112"/>
      <c r="H10" s="112"/>
      <c r="I10" s="112"/>
      <c r="J10" s="112"/>
      <c r="K10" s="112"/>
      <c r="L10" s="112"/>
      <c r="M10" s="112"/>
      <c r="N10" s="112"/>
      <c r="O10" s="112"/>
      <c r="P10" s="112"/>
      <c r="Q10" s="112"/>
      <c r="R10" s="112"/>
      <c r="S10" s="89"/>
    </row>
    <row r="11" spans="1:19" x14ac:dyDescent="0.25">
      <c r="A11" s="92"/>
      <c r="B11" s="60" t="s">
        <v>1</v>
      </c>
      <c r="C11" s="60" t="s">
        <v>195</v>
      </c>
      <c r="D11" s="60" t="s">
        <v>196</v>
      </c>
      <c r="E11" s="60" t="s">
        <v>197</v>
      </c>
      <c r="F11" s="60" t="s">
        <v>198</v>
      </c>
      <c r="G11" s="60" t="s">
        <v>149</v>
      </c>
      <c r="H11" s="60" t="s">
        <v>199</v>
      </c>
      <c r="I11" s="61" t="s">
        <v>200</v>
      </c>
      <c r="J11" s="61" t="s">
        <v>201</v>
      </c>
      <c r="K11" s="62" t="s">
        <v>94</v>
      </c>
      <c r="L11" s="62" t="s">
        <v>95</v>
      </c>
      <c r="M11" s="62" t="s">
        <v>212</v>
      </c>
      <c r="N11" s="66" t="s">
        <v>3</v>
      </c>
      <c r="O11" s="60" t="s">
        <v>205</v>
      </c>
      <c r="P11" s="63" t="s">
        <v>209</v>
      </c>
      <c r="Q11" s="63" t="s">
        <v>210</v>
      </c>
      <c r="R11" s="87" t="s">
        <v>7</v>
      </c>
      <c r="S11" s="89"/>
    </row>
    <row r="12" spans="1:19" s="105" customFormat="1" ht="45" x14ac:dyDescent="0.25">
      <c r="A12" s="104"/>
      <c r="B12" s="99" t="s">
        <v>281</v>
      </c>
      <c r="C12" s="99" t="s">
        <v>281</v>
      </c>
      <c r="D12" s="99" t="s">
        <v>281</v>
      </c>
      <c r="E12" s="99" t="s">
        <v>281</v>
      </c>
      <c r="F12" s="99" t="s">
        <v>282</v>
      </c>
      <c r="G12" s="99" t="s">
        <v>283</v>
      </c>
      <c r="H12" s="99" t="s">
        <v>284</v>
      </c>
      <c r="I12" s="103">
        <v>43690</v>
      </c>
      <c r="J12" s="103">
        <v>45516</v>
      </c>
      <c r="K12" s="67">
        <f ca="1">TODAY()</f>
        <v>45246</v>
      </c>
      <c r="L12" s="90">
        <f ca="1">DAYS360(K12,J12)</f>
        <v>266</v>
      </c>
      <c r="M12" s="69" t="str">
        <f ca="1">IF(L12&gt;=90,"regular","prorrogar")</f>
        <v>regular</v>
      </c>
      <c r="N12" s="100" t="s">
        <v>285</v>
      </c>
      <c r="O12" s="99" t="s">
        <v>261</v>
      </c>
      <c r="P12" s="101"/>
      <c r="Q12" s="101"/>
      <c r="R12" s="68" t="s">
        <v>222</v>
      </c>
      <c r="S12" s="101"/>
    </row>
    <row r="13" spans="1:19" ht="22.5" x14ac:dyDescent="0.25">
      <c r="A13" s="92" t="s">
        <v>274</v>
      </c>
      <c r="B13" s="98" t="s">
        <v>268</v>
      </c>
      <c r="C13" s="99" t="s">
        <v>269</v>
      </c>
      <c r="D13" s="99" t="s">
        <v>252</v>
      </c>
      <c r="E13" s="99" t="s">
        <v>270</v>
      </c>
      <c r="F13" s="99" t="s">
        <v>271</v>
      </c>
      <c r="G13" s="99" t="s">
        <v>272</v>
      </c>
      <c r="H13" s="99" t="s">
        <v>273</v>
      </c>
      <c r="I13" s="103">
        <v>45079</v>
      </c>
      <c r="J13" s="103">
        <v>45444</v>
      </c>
      <c r="K13" s="67">
        <f ca="1">TODAY()</f>
        <v>45246</v>
      </c>
      <c r="L13" s="90">
        <f ca="1">DAYS360(K13,J13)</f>
        <v>195</v>
      </c>
      <c r="M13" s="69" t="str">
        <f ca="1">IF(L13&gt;=90,"regular","prorrogar")</f>
        <v>regular</v>
      </c>
      <c r="N13" s="100"/>
      <c r="O13" s="99"/>
      <c r="P13" s="101"/>
      <c r="Q13" s="101"/>
      <c r="R13" s="102" t="s">
        <v>291</v>
      </c>
      <c r="S13" s="97"/>
    </row>
    <row r="14" spans="1:19" ht="33.75" x14ac:dyDescent="0.25">
      <c r="A14" s="92" t="s">
        <v>274</v>
      </c>
      <c r="B14" s="98" t="s">
        <v>275</v>
      </c>
      <c r="C14" s="99" t="s">
        <v>276</v>
      </c>
      <c r="D14" s="99" t="s">
        <v>252</v>
      </c>
      <c r="E14" s="99" t="s">
        <v>277</v>
      </c>
      <c r="F14" s="99" t="s">
        <v>278</v>
      </c>
      <c r="G14" s="99" t="s">
        <v>279</v>
      </c>
      <c r="H14" s="99" t="s">
        <v>280</v>
      </c>
      <c r="I14" s="103">
        <v>45084</v>
      </c>
      <c r="J14" s="103">
        <v>45449</v>
      </c>
      <c r="K14" s="67">
        <f ca="1">TODAY()</f>
        <v>45246</v>
      </c>
      <c r="L14" s="90">
        <f ca="1">DAYS360(K14,J14)</f>
        <v>200</v>
      </c>
      <c r="M14" s="69" t="str">
        <f ca="1">IF(L14&gt;=90,"regular","prorrogar")</f>
        <v>regular</v>
      </c>
      <c r="N14" s="100"/>
      <c r="O14" s="99"/>
      <c r="P14" s="101"/>
      <c r="Q14" s="101"/>
      <c r="R14" s="102" t="s">
        <v>291</v>
      </c>
      <c r="S14" s="97"/>
    </row>
    <row r="15" spans="1:19" x14ac:dyDescent="0.25">
      <c r="A15" s="93" t="s">
        <v>257</v>
      </c>
      <c r="B15" s="68" t="s">
        <v>213</v>
      </c>
      <c r="C15" s="68" t="s">
        <v>214</v>
      </c>
      <c r="D15" s="68" t="s">
        <v>215</v>
      </c>
      <c r="E15" s="68" t="s">
        <v>216</v>
      </c>
      <c r="F15" s="70" t="s">
        <v>217</v>
      </c>
      <c r="G15" s="68" t="s">
        <v>218</v>
      </c>
      <c r="H15" s="70" t="s">
        <v>219</v>
      </c>
      <c r="I15" s="68" t="s">
        <v>220</v>
      </c>
      <c r="J15" s="68" t="s">
        <v>286</v>
      </c>
      <c r="K15" s="67">
        <f ca="1">TODAY()</f>
        <v>45246</v>
      </c>
      <c r="L15" s="90">
        <f ca="1">DAYS360(K15,J15)</f>
        <v>310</v>
      </c>
      <c r="M15" s="69" t="str">
        <f ca="1">IF(L15&gt;=90,"regular","prorrogar")</f>
        <v>regular</v>
      </c>
      <c r="N15" s="91" t="s">
        <v>221</v>
      </c>
      <c r="O15" s="79">
        <f>5100*12</f>
        <v>61200</v>
      </c>
      <c r="P15" s="68" t="s">
        <v>28</v>
      </c>
      <c r="Q15" s="68" t="s">
        <v>28</v>
      </c>
      <c r="R15" s="68" t="s">
        <v>222</v>
      </c>
      <c r="S15" s="84"/>
    </row>
    <row r="16" spans="1:19" ht="23.25" customHeight="1" x14ac:dyDescent="0.25">
      <c r="A16" s="93" t="s">
        <v>257</v>
      </c>
      <c r="B16" s="68" t="s">
        <v>151</v>
      </c>
      <c r="C16" s="68" t="s">
        <v>224</v>
      </c>
      <c r="D16" s="68" t="s">
        <v>215</v>
      </c>
      <c r="E16" s="68" t="s">
        <v>223</v>
      </c>
      <c r="F16" s="70" t="s">
        <v>225</v>
      </c>
      <c r="G16" s="68" t="s">
        <v>226</v>
      </c>
      <c r="H16" s="70" t="s">
        <v>227</v>
      </c>
      <c r="I16" s="68" t="s">
        <v>69</v>
      </c>
      <c r="J16" s="68" t="s">
        <v>228</v>
      </c>
      <c r="K16" s="67">
        <f t="shared" ref="K16:K21" ca="1" si="0">TODAY()</f>
        <v>45246</v>
      </c>
      <c r="L16" s="90">
        <f ca="1">DAYS360(K16,J16)</f>
        <v>45</v>
      </c>
      <c r="M16" s="69" t="str">
        <f t="shared" ref="M16:M21" ca="1" si="1">IF(L16&gt;=90,"regular","prorrogar")</f>
        <v>prorrogar</v>
      </c>
      <c r="N16" s="91" t="s">
        <v>234</v>
      </c>
      <c r="O16" s="79">
        <v>2030770.89</v>
      </c>
      <c r="P16" s="68" t="s">
        <v>28</v>
      </c>
      <c r="Q16" s="68" t="s">
        <v>168</v>
      </c>
      <c r="R16" s="68" t="s">
        <v>222</v>
      </c>
      <c r="S16" s="84"/>
    </row>
    <row r="17" spans="1:19" ht="34.5" customHeight="1" x14ac:dyDescent="0.25">
      <c r="A17" s="93" t="s">
        <v>257</v>
      </c>
      <c r="B17" s="70" t="s">
        <v>90</v>
      </c>
      <c r="C17" s="68" t="s">
        <v>76</v>
      </c>
      <c r="D17" s="68" t="s">
        <v>152</v>
      </c>
      <c r="E17" s="68" t="s">
        <v>229</v>
      </c>
      <c r="F17" s="70" t="s">
        <v>233</v>
      </c>
      <c r="G17" s="68" t="s">
        <v>232</v>
      </c>
      <c r="H17" s="70" t="s">
        <v>230</v>
      </c>
      <c r="I17" s="68" t="s">
        <v>231</v>
      </c>
      <c r="J17" s="68" t="s">
        <v>289</v>
      </c>
      <c r="K17" s="67">
        <f t="shared" ca="1" si="0"/>
        <v>45246</v>
      </c>
      <c r="L17" s="90">
        <f t="shared" ref="L17:L21" ca="1" si="2">DAYS360(K17,J17)</f>
        <v>328</v>
      </c>
      <c r="M17" s="69" t="str">
        <f t="shared" ca="1" si="1"/>
        <v>regular</v>
      </c>
      <c r="N17" s="91" t="s">
        <v>290</v>
      </c>
      <c r="O17" s="79">
        <f>61713.44*12</f>
        <v>740561.28</v>
      </c>
      <c r="P17" s="68" t="s">
        <v>28</v>
      </c>
      <c r="Q17" s="68" t="s">
        <v>28</v>
      </c>
      <c r="R17" s="68" t="s">
        <v>222</v>
      </c>
      <c r="S17" s="84"/>
    </row>
    <row r="18" spans="1:19" ht="22.5" x14ac:dyDescent="0.25">
      <c r="A18" s="93" t="s">
        <v>257</v>
      </c>
      <c r="B18" s="70" t="s">
        <v>88</v>
      </c>
      <c r="C18" s="68" t="s">
        <v>235</v>
      </c>
      <c r="D18" s="68" t="s">
        <v>215</v>
      </c>
      <c r="E18" s="68" t="s">
        <v>237</v>
      </c>
      <c r="F18" s="70" t="s">
        <v>238</v>
      </c>
      <c r="G18" s="68" t="s">
        <v>239</v>
      </c>
      <c r="H18" s="70" t="s">
        <v>236</v>
      </c>
      <c r="I18" s="68" t="s">
        <v>240</v>
      </c>
      <c r="J18" s="68" t="s">
        <v>287</v>
      </c>
      <c r="K18" s="67">
        <f t="shared" ca="1" si="0"/>
        <v>45246</v>
      </c>
      <c r="L18" s="90">
        <f t="shared" ca="1" si="2"/>
        <v>303</v>
      </c>
      <c r="M18" s="69" t="str">
        <f t="shared" ca="1" si="1"/>
        <v>regular</v>
      </c>
      <c r="N18" s="91" t="s">
        <v>288</v>
      </c>
      <c r="O18" s="79">
        <f>586990.8*12</f>
        <v>7043889.6000000006</v>
      </c>
      <c r="P18" s="68" t="s">
        <v>241</v>
      </c>
      <c r="Q18" s="68" t="s">
        <v>28</v>
      </c>
      <c r="R18" s="68" t="s">
        <v>222</v>
      </c>
      <c r="S18" s="85"/>
    </row>
    <row r="19" spans="1:19" ht="22.5" x14ac:dyDescent="0.25">
      <c r="A19" s="93" t="s">
        <v>257</v>
      </c>
      <c r="B19" s="71" t="s">
        <v>243</v>
      </c>
      <c r="C19" s="68" t="s">
        <v>244</v>
      </c>
      <c r="D19" s="68" t="s">
        <v>152</v>
      </c>
      <c r="E19" s="68" t="s">
        <v>242</v>
      </c>
      <c r="F19" s="70" t="s">
        <v>245</v>
      </c>
      <c r="G19" s="68" t="s">
        <v>246</v>
      </c>
      <c r="H19" s="70" t="s">
        <v>247</v>
      </c>
      <c r="I19" s="68" t="s">
        <v>248</v>
      </c>
      <c r="J19" s="68" t="s">
        <v>249</v>
      </c>
      <c r="K19" s="67">
        <f t="shared" ca="1" si="0"/>
        <v>45246</v>
      </c>
      <c r="L19" s="90">
        <f t="shared" ca="1" si="2"/>
        <v>102</v>
      </c>
      <c r="M19" s="69" t="str">
        <f t="shared" ca="1" si="1"/>
        <v>regular</v>
      </c>
      <c r="N19" s="91" t="s">
        <v>28</v>
      </c>
      <c r="O19" s="79">
        <v>120000</v>
      </c>
      <c r="P19" s="68" t="s">
        <v>28</v>
      </c>
      <c r="Q19" s="68" t="s">
        <v>28</v>
      </c>
      <c r="R19" s="68" t="s">
        <v>222</v>
      </c>
      <c r="S19" s="84"/>
    </row>
    <row r="20" spans="1:19" ht="25.5" x14ac:dyDescent="0.25">
      <c r="A20" s="94" t="s">
        <v>258</v>
      </c>
      <c r="B20" s="70" t="s">
        <v>244</v>
      </c>
      <c r="C20" s="68" t="s">
        <v>253</v>
      </c>
      <c r="D20" s="68" t="s">
        <v>252</v>
      </c>
      <c r="E20" s="68" t="s">
        <v>28</v>
      </c>
      <c r="F20" s="70" t="s">
        <v>250</v>
      </c>
      <c r="G20" s="68" t="s">
        <v>251</v>
      </c>
      <c r="H20" s="70" t="s">
        <v>254</v>
      </c>
      <c r="I20" s="68" t="s">
        <v>255</v>
      </c>
      <c r="J20" s="68" t="s">
        <v>256</v>
      </c>
      <c r="K20" s="67">
        <f t="shared" ca="1" si="0"/>
        <v>45246</v>
      </c>
      <c r="L20" s="90">
        <f t="shared" ca="1" si="2"/>
        <v>97</v>
      </c>
      <c r="M20" s="69" t="str">
        <f t="shared" ca="1" si="1"/>
        <v>regular</v>
      </c>
      <c r="N20" s="91" t="s">
        <v>28</v>
      </c>
      <c r="O20" s="79">
        <v>17592</v>
      </c>
      <c r="P20" s="68" t="s">
        <v>28</v>
      </c>
      <c r="Q20" s="68" t="s">
        <v>28</v>
      </c>
      <c r="R20" s="68" t="s">
        <v>222</v>
      </c>
      <c r="S20" s="84"/>
    </row>
    <row r="21" spans="1:19" x14ac:dyDescent="0.25">
      <c r="A21" s="92"/>
      <c r="B21" s="70" t="s">
        <v>262</v>
      </c>
      <c r="C21" s="68" t="s">
        <v>76</v>
      </c>
      <c r="D21" s="68" t="s">
        <v>152</v>
      </c>
      <c r="E21" s="68" t="s">
        <v>263</v>
      </c>
      <c r="F21" s="70" t="s">
        <v>264</v>
      </c>
      <c r="G21" s="68" t="s">
        <v>265</v>
      </c>
      <c r="H21" s="70" t="s">
        <v>266</v>
      </c>
      <c r="I21" s="68" t="s">
        <v>259</v>
      </c>
      <c r="J21" s="68" t="s">
        <v>260</v>
      </c>
      <c r="K21" s="67">
        <f t="shared" ca="1" si="0"/>
        <v>45246</v>
      </c>
      <c r="L21" s="90">
        <f t="shared" ca="1" si="2"/>
        <v>215</v>
      </c>
      <c r="M21" s="69" t="str">
        <f t="shared" ca="1" si="1"/>
        <v>regular</v>
      </c>
      <c r="N21" s="91" t="s">
        <v>28</v>
      </c>
      <c r="O21" s="79" t="s">
        <v>261</v>
      </c>
      <c r="P21" s="68" t="s">
        <v>28</v>
      </c>
      <c r="Q21" s="68" t="s">
        <v>28</v>
      </c>
      <c r="R21" s="68" t="s">
        <v>222</v>
      </c>
      <c r="S21" s="84"/>
    </row>
    <row r="22" spans="1:19" ht="15" customHeight="1" x14ac:dyDescent="0.25">
      <c r="B22" s="108" t="s">
        <v>211</v>
      </c>
      <c r="C22" s="109"/>
      <c r="D22" s="109"/>
      <c r="E22" s="109"/>
      <c r="F22" s="109"/>
      <c r="G22" s="109"/>
      <c r="H22" s="109"/>
      <c r="I22" s="109"/>
      <c r="J22" s="109"/>
      <c r="K22" s="109"/>
      <c r="L22" s="109"/>
      <c r="M22" s="109"/>
      <c r="N22" s="109"/>
      <c r="O22" s="109"/>
      <c r="P22" s="109"/>
      <c r="Q22" s="109"/>
      <c r="R22" s="110"/>
      <c r="S22" s="82"/>
    </row>
    <row r="23" spans="1:19" ht="21" x14ac:dyDescent="0.25">
      <c r="B23" s="60" t="str">
        <f>B11</f>
        <v>Contrato</v>
      </c>
      <c r="C23" s="60" t="str">
        <f>C11</f>
        <v>Licitação</v>
      </c>
      <c r="D23" s="60" t="str">
        <f>D11</f>
        <v>Modalidade</v>
      </c>
      <c r="E23" s="60" t="str">
        <f>E11</f>
        <v>Parecer Jurídico (PGE)</v>
      </c>
      <c r="F23" s="60" t="str">
        <f>F11</f>
        <v>Contratado</v>
      </c>
      <c r="G23" s="60" t="s">
        <v>149</v>
      </c>
      <c r="H23" s="60" t="str">
        <f>H11</f>
        <v>Objeto</v>
      </c>
      <c r="I23" s="61" t="str">
        <f>I11</f>
        <v>Data do início da vigência</v>
      </c>
      <c r="J23" s="61" t="str">
        <f>J11</f>
        <v>Data do término da vigência atual</v>
      </c>
      <c r="K23" s="62" t="s">
        <v>94</v>
      </c>
      <c r="L23" s="62" t="s">
        <v>207</v>
      </c>
      <c r="M23" s="62"/>
      <c r="N23" s="62"/>
      <c r="O23" s="60" t="s">
        <v>202</v>
      </c>
      <c r="P23" s="60" t="s">
        <v>203</v>
      </c>
      <c r="Q23" s="60" t="s">
        <v>204</v>
      </c>
      <c r="R23" s="60" t="str">
        <f>R11</f>
        <v>Fiscalização</v>
      </c>
      <c r="S23" s="83"/>
    </row>
    <row r="24" spans="1:19" ht="25.5" x14ac:dyDescent="0.25">
      <c r="A24" s="55" t="s">
        <v>267</v>
      </c>
      <c r="B24" s="77" t="s">
        <v>154</v>
      </c>
      <c r="C24" s="77" t="s">
        <v>155</v>
      </c>
      <c r="D24" s="74" t="s">
        <v>152</v>
      </c>
      <c r="E24" s="74" t="s">
        <v>156</v>
      </c>
      <c r="F24" s="74" t="s">
        <v>157</v>
      </c>
      <c r="G24" s="81" t="s">
        <v>158</v>
      </c>
      <c r="H24" s="74" t="s">
        <v>159</v>
      </c>
      <c r="I24" s="76">
        <v>43946</v>
      </c>
      <c r="J24" s="76">
        <v>45771</v>
      </c>
      <c r="K24" s="75">
        <f ca="1">TODAY()</f>
        <v>45246</v>
      </c>
      <c r="L24" s="65">
        <f ca="1">DAYS360(K24,J24)</f>
        <v>518</v>
      </c>
      <c r="M24" s="69" t="str">
        <f ca="1">IF(L24&gt;=90,"regular","prorrogar")</f>
        <v>regular</v>
      </c>
      <c r="N24" s="75"/>
      <c r="O24" s="96">
        <v>111130.6</v>
      </c>
      <c r="P24" s="74" t="s">
        <v>28</v>
      </c>
      <c r="Q24" s="74" t="s">
        <v>28</v>
      </c>
      <c r="R24" s="74"/>
    </row>
    <row r="25" spans="1:19" x14ac:dyDescent="0.25">
      <c r="B25" s="72"/>
      <c r="C25" s="72"/>
      <c r="D25" s="73"/>
      <c r="E25" s="72"/>
      <c r="F25" s="72"/>
      <c r="G25" s="73"/>
      <c r="H25" s="72"/>
      <c r="I25" s="78"/>
      <c r="J25" s="78"/>
      <c r="K25" s="75"/>
      <c r="L25" s="65"/>
      <c r="M25" s="69"/>
      <c r="N25" s="67"/>
      <c r="O25" s="80"/>
      <c r="P25" s="73"/>
      <c r="Q25" s="72"/>
      <c r="R25" s="74"/>
      <c r="S25" s="85"/>
    </row>
    <row r="26" spans="1:19" x14ac:dyDescent="0.25">
      <c r="A26" s="58" t="s">
        <v>28</v>
      </c>
      <c r="B26" s="72" t="s">
        <v>151</v>
      </c>
      <c r="C26" s="72" t="s">
        <v>166</v>
      </c>
      <c r="D26" s="73" t="s">
        <v>150</v>
      </c>
      <c r="E26" s="72" t="s">
        <v>167</v>
      </c>
      <c r="F26" s="72" t="s">
        <v>163</v>
      </c>
      <c r="G26" s="81" t="s">
        <v>164</v>
      </c>
      <c r="H26" s="72" t="s">
        <v>165</v>
      </c>
      <c r="I26" s="78">
        <v>44936</v>
      </c>
      <c r="J26" s="78">
        <v>45300</v>
      </c>
      <c r="K26" s="75">
        <f t="shared" ref="K26:K31" ca="1" si="3">TODAY()</f>
        <v>45246</v>
      </c>
      <c r="L26" s="65">
        <f t="shared" ref="L26:L31" ca="1" si="4">DAYS360(K26,J26)</f>
        <v>53</v>
      </c>
      <c r="M26" s="69" t="str">
        <f t="shared" ref="M26:M31" ca="1" si="5">IF(L26&gt;=90,"regular","prorrogar")</f>
        <v>prorrogar</v>
      </c>
      <c r="N26" s="67"/>
      <c r="O26" s="80">
        <v>66528.72</v>
      </c>
      <c r="P26" s="73" t="s">
        <v>160</v>
      </c>
      <c r="Q26" s="73" t="s">
        <v>168</v>
      </c>
      <c r="R26" s="74"/>
      <c r="S26" s="85"/>
    </row>
    <row r="27" spans="1:19" ht="22.5" x14ac:dyDescent="0.25">
      <c r="A27" s="58" t="s">
        <v>28</v>
      </c>
      <c r="B27" s="72" t="s">
        <v>169</v>
      </c>
      <c r="C27" s="72" t="s">
        <v>51</v>
      </c>
      <c r="D27" s="74" t="s">
        <v>152</v>
      </c>
      <c r="E27" s="72" t="s">
        <v>170</v>
      </c>
      <c r="F27" s="72" t="s">
        <v>171</v>
      </c>
      <c r="G27" s="81" t="s">
        <v>172</v>
      </c>
      <c r="H27" s="77" t="s">
        <v>173</v>
      </c>
      <c r="I27" s="78">
        <v>44044</v>
      </c>
      <c r="J27" s="78">
        <v>45869</v>
      </c>
      <c r="K27" s="75">
        <f t="shared" ca="1" si="3"/>
        <v>45246</v>
      </c>
      <c r="L27" s="65">
        <f t="shared" ca="1" si="4"/>
        <v>615</v>
      </c>
      <c r="M27" s="69" t="str">
        <f t="shared" ca="1" si="5"/>
        <v>regular</v>
      </c>
      <c r="N27" s="67"/>
      <c r="O27" s="80">
        <v>5245659.84</v>
      </c>
      <c r="P27" s="73" t="s">
        <v>28</v>
      </c>
      <c r="Q27" s="73" t="s">
        <v>168</v>
      </c>
      <c r="R27" s="74"/>
      <c r="S27" s="85"/>
    </row>
    <row r="28" spans="1:19" ht="22.5" x14ac:dyDescent="0.25">
      <c r="A28" s="58" t="s">
        <v>28</v>
      </c>
      <c r="B28" s="72" t="s">
        <v>153</v>
      </c>
      <c r="C28" s="72" t="s">
        <v>174</v>
      </c>
      <c r="D28" s="73" t="s">
        <v>150</v>
      </c>
      <c r="E28" s="72" t="s">
        <v>175</v>
      </c>
      <c r="F28" s="72" t="s">
        <v>176</v>
      </c>
      <c r="G28" s="73" t="s">
        <v>177</v>
      </c>
      <c r="H28" s="77" t="s">
        <v>178</v>
      </c>
      <c r="I28" s="78">
        <v>44650</v>
      </c>
      <c r="J28" s="78">
        <v>45380</v>
      </c>
      <c r="K28" s="75">
        <f t="shared" ca="1" si="3"/>
        <v>45246</v>
      </c>
      <c r="L28" s="64">
        <f t="shared" ca="1" si="4"/>
        <v>133</v>
      </c>
      <c r="M28" s="69" t="str">
        <f t="shared" ca="1" si="5"/>
        <v>regular</v>
      </c>
      <c r="N28" s="67"/>
      <c r="O28" s="80">
        <v>12772.8</v>
      </c>
      <c r="P28" s="73" t="s">
        <v>160</v>
      </c>
      <c r="Q28" s="73" t="s">
        <v>179</v>
      </c>
      <c r="R28" s="74"/>
      <c r="S28" s="85"/>
    </row>
    <row r="29" spans="1:19" ht="22.5" x14ac:dyDescent="0.25">
      <c r="A29" s="58" t="s">
        <v>28</v>
      </c>
      <c r="B29" s="72" t="s">
        <v>180</v>
      </c>
      <c r="C29" s="72" t="s">
        <v>181</v>
      </c>
      <c r="D29" s="73" t="s">
        <v>150</v>
      </c>
      <c r="E29" s="72" t="s">
        <v>182</v>
      </c>
      <c r="F29" s="72" t="s">
        <v>183</v>
      </c>
      <c r="G29" s="81" t="s">
        <v>184</v>
      </c>
      <c r="H29" s="77" t="s">
        <v>185</v>
      </c>
      <c r="I29" s="78">
        <v>44927</v>
      </c>
      <c r="J29" s="78">
        <v>45291</v>
      </c>
      <c r="K29" s="75">
        <f t="shared" ca="1" si="3"/>
        <v>45246</v>
      </c>
      <c r="L29" s="65">
        <f t="shared" ca="1" si="4"/>
        <v>45</v>
      </c>
      <c r="M29" s="69" t="str">
        <f t="shared" ca="1" si="5"/>
        <v>prorrogar</v>
      </c>
      <c r="N29" s="67"/>
      <c r="O29" s="80">
        <v>83383.39</v>
      </c>
      <c r="P29" s="73" t="s">
        <v>56</v>
      </c>
      <c r="Q29" s="73" t="s">
        <v>28</v>
      </c>
      <c r="R29" s="74"/>
      <c r="S29" s="85"/>
    </row>
    <row r="30" spans="1:19" x14ac:dyDescent="0.25">
      <c r="A30" s="58" t="s">
        <v>28</v>
      </c>
      <c r="B30" s="72" t="s">
        <v>186</v>
      </c>
      <c r="C30" s="72" t="s">
        <v>161</v>
      </c>
      <c r="D30" s="73" t="s">
        <v>150</v>
      </c>
      <c r="E30" s="72" t="s">
        <v>162</v>
      </c>
      <c r="F30" s="72" t="s">
        <v>187</v>
      </c>
      <c r="G30" s="81" t="s">
        <v>188</v>
      </c>
      <c r="H30" s="72" t="s">
        <v>165</v>
      </c>
      <c r="I30" s="78">
        <v>44788</v>
      </c>
      <c r="J30" s="78">
        <v>45518</v>
      </c>
      <c r="K30" s="75">
        <f t="shared" ca="1" si="3"/>
        <v>45246</v>
      </c>
      <c r="L30" s="65">
        <f t="shared" ca="1" si="4"/>
        <v>268</v>
      </c>
      <c r="M30" s="69" t="str">
        <f t="shared" ca="1" si="5"/>
        <v>regular</v>
      </c>
      <c r="N30" s="67"/>
      <c r="O30" s="80">
        <v>52401</v>
      </c>
      <c r="P30" s="73" t="s">
        <v>160</v>
      </c>
      <c r="Q30" s="73" t="s">
        <v>66</v>
      </c>
      <c r="R30" s="74"/>
      <c r="S30" s="85"/>
    </row>
    <row r="31" spans="1:19" x14ac:dyDescent="0.25">
      <c r="B31" s="77" t="s">
        <v>189</v>
      </c>
      <c r="C31" s="72" t="s">
        <v>190</v>
      </c>
      <c r="D31" s="73" t="s">
        <v>150</v>
      </c>
      <c r="E31" s="73" t="s">
        <v>191</v>
      </c>
      <c r="F31" s="74" t="s">
        <v>192</v>
      </c>
      <c r="G31" s="73" t="s">
        <v>193</v>
      </c>
      <c r="H31" s="74" t="s">
        <v>194</v>
      </c>
      <c r="I31" s="78">
        <v>44633</v>
      </c>
      <c r="J31" s="78">
        <v>45363</v>
      </c>
      <c r="K31" s="75">
        <f t="shared" ca="1" si="3"/>
        <v>45246</v>
      </c>
      <c r="L31" s="64">
        <f t="shared" ca="1" si="4"/>
        <v>116</v>
      </c>
      <c r="M31" s="69" t="str">
        <f t="shared" ca="1" si="5"/>
        <v>regular</v>
      </c>
      <c r="N31" s="67"/>
      <c r="O31" s="80">
        <v>23000</v>
      </c>
      <c r="P31" s="73" t="s">
        <v>56</v>
      </c>
      <c r="Q31" s="73" t="s">
        <v>28</v>
      </c>
      <c r="R31" s="74"/>
      <c r="S31" s="85"/>
    </row>
    <row r="35" spans="4:7" x14ac:dyDescent="0.25">
      <c r="D35" s="95"/>
    </row>
    <row r="36" spans="4:7" x14ac:dyDescent="0.25">
      <c r="G36" s="95"/>
    </row>
    <row r="37" spans="4:7" x14ac:dyDescent="0.25">
      <c r="G37" s="95"/>
    </row>
  </sheetData>
  <autoFilter ref="B11:S31" xr:uid="{00000000-0009-0000-0000-000000000000}"/>
  <mergeCells count="4">
    <mergeCell ref="B4:R8"/>
    <mergeCell ref="B22:R22"/>
    <mergeCell ref="B10:R10"/>
    <mergeCell ref="B9:R9"/>
  </mergeCells>
  <phoneticPr fontId="19" type="noConversion"/>
  <conditionalFormatting sqref="L12:L21">
    <cfRule type="cellIs" dxfId="23" priority="7" operator="lessThan">
      <formula>0</formula>
    </cfRule>
    <cfRule type="cellIs" dxfId="22" priority="16" operator="lessThan">
      <formula>90</formula>
    </cfRule>
    <cfRule type="cellIs" dxfId="21" priority="17" operator="greaterThan">
      <formula>90</formula>
    </cfRule>
    <cfRule type="cellIs" dxfId="20" priority="18" operator="equal">
      <formula>"&gt;90"</formula>
    </cfRule>
    <cfRule type="cellIs" dxfId="19" priority="27" operator="lessThan">
      <formula>0</formula>
    </cfRule>
    <cfRule type="cellIs" dxfId="18" priority="28" operator="lessThan">
      <formula>90</formula>
    </cfRule>
    <cfRule type="cellIs" dxfId="17" priority="30" operator="greaterThanOrEqual">
      <formula>90</formula>
    </cfRule>
    <cfRule type="cellIs" dxfId="16" priority="32" operator="lessThan">
      <formula>90</formula>
    </cfRule>
  </conditionalFormatting>
  <conditionalFormatting sqref="L24:L31">
    <cfRule type="cellIs" dxfId="15" priority="6" operator="lessThan">
      <formula>0</formula>
    </cfRule>
    <cfRule type="cellIs" dxfId="14" priority="10" operator="lessThan">
      <formula>90</formula>
    </cfRule>
    <cfRule type="cellIs" dxfId="13" priority="11" operator="equal">
      <formula>90</formula>
    </cfRule>
    <cfRule type="cellIs" dxfId="12" priority="12" operator="greaterThan">
      <formula>90</formula>
    </cfRule>
    <cfRule type="cellIs" dxfId="11" priority="25" operator="lessThan">
      <formula>0</formula>
    </cfRule>
    <cfRule type="cellIs" dxfId="10" priority="26" operator="lessThan">
      <formula>90</formula>
    </cfRule>
    <cfRule type="cellIs" dxfId="9" priority="29" operator="greaterThanOrEqual">
      <formula>90</formula>
    </cfRule>
    <cfRule type="cellIs" dxfId="8" priority="31" operator="lessThan">
      <formula>90</formula>
    </cfRule>
  </conditionalFormatting>
  <conditionalFormatting sqref="M12:M21">
    <cfRule type="cellIs" dxfId="7" priority="1" operator="equal">
      <formula>"prorrogar"</formula>
    </cfRule>
    <cfRule type="cellIs" dxfId="6" priority="2" operator="equal">
      <formula>"regular"</formula>
    </cfRule>
    <cfRule type="cellIs" dxfId="5" priority="3" operator="equal">
      <formula>"prorrogar"</formula>
    </cfRule>
    <cfRule type="cellIs" dxfId="4" priority="4" operator="equal">
      <formula>"regular"</formula>
    </cfRule>
  </conditionalFormatting>
  <conditionalFormatting sqref="M24:M31">
    <cfRule type="cellIs" dxfId="3" priority="8" operator="equal">
      <formula>"prorrogar"</formula>
    </cfRule>
    <cfRule type="cellIs" dxfId="2" priority="9" operator="equal">
      <formula>"regular"</formula>
    </cfRule>
    <cfRule type="cellIs" dxfId="1" priority="19" operator="equal">
      <formula>"prorrogar"</formula>
    </cfRule>
    <cfRule type="cellIs" dxfId="0" priority="20" operator="equal">
      <formula>"regular"</formula>
    </cfRule>
  </conditionalFormatting>
  <pageMargins left="0.7" right="0.7" top="0.75" bottom="0.75" header="0.3" footer="0.3"/>
  <pageSetup paperSize="9" scale="2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N86"/>
  <sheetViews>
    <sheetView topLeftCell="F54" zoomScale="90" zoomScaleNormal="90" workbookViewId="0">
      <selection activeCell="L59" sqref="L59"/>
    </sheetView>
  </sheetViews>
  <sheetFormatPr defaultRowHeight="15" x14ac:dyDescent="0.25"/>
  <cols>
    <col min="2" max="2" width="48" customWidth="1"/>
    <col min="3" max="3" width="8.5703125" customWidth="1"/>
    <col min="4" max="4" width="63.42578125" style="2" customWidth="1"/>
    <col min="5" max="5" width="27.5703125" style="2" bestFit="1" customWidth="1"/>
    <col min="6" max="6" width="12.85546875" customWidth="1"/>
    <col min="7" max="7" width="26.42578125" style="2" customWidth="1"/>
    <col min="8" max="8" width="17.140625" customWidth="1"/>
    <col min="9" max="9" width="17.85546875" customWidth="1"/>
    <col min="10" max="10" width="12.85546875" customWidth="1"/>
    <col min="11" max="11" width="12.5703125" customWidth="1"/>
    <col min="12" max="12" width="13.42578125" customWidth="1"/>
    <col min="13" max="13" width="11.5703125" bestFit="1" customWidth="1"/>
    <col min="14" max="14" width="10.42578125" customWidth="1"/>
  </cols>
  <sheetData>
    <row r="1" spans="2:14" x14ac:dyDescent="0.25"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</row>
    <row r="2" spans="2:14" x14ac:dyDescent="0.25"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</row>
    <row r="3" spans="2:14" x14ac:dyDescent="0.25"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</row>
    <row r="4" spans="2:14" x14ac:dyDescent="0.25"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</row>
    <row r="5" spans="2:14" x14ac:dyDescent="0.25">
      <c r="B5" s="118"/>
      <c r="C5" s="118"/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8"/>
    </row>
    <row r="6" spans="2:14" x14ac:dyDescent="0.25">
      <c r="B6" s="118"/>
      <c r="C6" s="118"/>
      <c r="D6" s="118"/>
      <c r="E6" s="118"/>
      <c r="F6" s="118"/>
      <c r="G6" s="118"/>
      <c r="H6" s="118"/>
      <c r="I6" s="118"/>
      <c r="J6" s="118"/>
      <c r="K6" s="118"/>
      <c r="L6" s="118"/>
      <c r="M6" s="118"/>
      <c r="N6" s="118"/>
    </row>
    <row r="7" spans="2:14" x14ac:dyDescent="0.25">
      <c r="B7" s="118"/>
      <c r="C7" s="118"/>
      <c r="D7" s="118"/>
      <c r="E7" s="118"/>
      <c r="F7" s="118"/>
      <c r="G7" s="118"/>
      <c r="H7" s="118"/>
      <c r="I7" s="118"/>
      <c r="J7" s="118"/>
      <c r="K7" s="118"/>
      <c r="L7" s="118"/>
      <c r="M7" s="118"/>
      <c r="N7" s="118"/>
    </row>
    <row r="8" spans="2:14" x14ac:dyDescent="0.25">
      <c r="B8" s="119" t="s">
        <v>110</v>
      </c>
      <c r="C8" s="119"/>
      <c r="D8" s="119"/>
      <c r="E8" s="119"/>
      <c r="F8" s="119"/>
      <c r="G8" s="119"/>
      <c r="H8" s="119"/>
      <c r="I8" s="119"/>
      <c r="J8" s="119"/>
      <c r="K8" s="119"/>
      <c r="L8" s="119"/>
      <c r="M8" s="119"/>
      <c r="N8" s="119"/>
    </row>
    <row r="9" spans="2:14" x14ac:dyDescent="0.25">
      <c r="B9" s="119" t="s">
        <v>111</v>
      </c>
      <c r="C9" s="119"/>
      <c r="D9" s="119"/>
      <c r="E9" s="119"/>
      <c r="F9" s="119"/>
      <c r="G9" s="119"/>
      <c r="H9" s="119"/>
      <c r="I9" s="119"/>
      <c r="J9" s="119"/>
      <c r="K9" s="119"/>
      <c r="L9" s="119"/>
      <c r="M9" s="119"/>
      <c r="N9" s="119"/>
    </row>
    <row r="10" spans="2:14" x14ac:dyDescent="0.25">
      <c r="B10" s="45"/>
      <c r="C10" s="45"/>
      <c r="D10" s="46"/>
      <c r="E10" s="46"/>
      <c r="F10" s="45"/>
      <c r="G10" s="46"/>
      <c r="H10" s="45"/>
      <c r="I10" s="45"/>
      <c r="J10" s="45"/>
      <c r="K10" s="45"/>
      <c r="L10" s="45"/>
      <c r="M10" s="45"/>
      <c r="N10" s="45"/>
    </row>
    <row r="11" spans="2:14" x14ac:dyDescent="0.25">
      <c r="B11" s="45"/>
      <c r="C11" s="45"/>
      <c r="D11" s="46"/>
      <c r="E11" s="46"/>
      <c r="F11" s="45"/>
      <c r="G11" s="46"/>
      <c r="H11" s="45"/>
      <c r="I11" s="45"/>
      <c r="J11" s="45"/>
      <c r="K11" s="45"/>
      <c r="L11" s="45"/>
      <c r="M11" s="45"/>
      <c r="N11" s="45"/>
    </row>
    <row r="12" spans="2:14" x14ac:dyDescent="0.25">
      <c r="B12" s="120" t="s">
        <v>112</v>
      </c>
      <c r="C12" s="120"/>
      <c r="D12" s="120"/>
      <c r="E12" s="120"/>
      <c r="F12" s="120"/>
      <c r="G12" s="120"/>
      <c r="H12" s="120"/>
      <c r="I12" s="120"/>
      <c r="J12" s="120"/>
      <c r="K12" s="120"/>
      <c r="L12" s="120"/>
      <c r="M12" s="120"/>
      <c r="N12" s="120"/>
    </row>
    <row r="13" spans="2:14" x14ac:dyDescent="0.25">
      <c r="B13" s="120" t="s">
        <v>113</v>
      </c>
      <c r="C13" s="120"/>
      <c r="D13" s="120"/>
      <c r="E13" s="120"/>
      <c r="F13" s="120"/>
      <c r="G13" s="120"/>
      <c r="H13" s="120"/>
      <c r="I13" s="120"/>
      <c r="J13" s="120"/>
      <c r="K13" s="120"/>
      <c r="L13" s="120"/>
      <c r="M13" s="120"/>
      <c r="N13" s="120"/>
    </row>
    <row r="14" spans="2:14" x14ac:dyDescent="0.25">
      <c r="B14" s="45"/>
      <c r="C14" s="45"/>
      <c r="D14" s="46"/>
      <c r="E14" s="46"/>
      <c r="F14" s="45"/>
      <c r="G14" s="46"/>
      <c r="H14" s="45"/>
      <c r="I14" s="45"/>
      <c r="J14" s="45"/>
      <c r="K14" s="45"/>
      <c r="L14" s="45"/>
      <c r="M14" s="45"/>
      <c r="N14" s="45"/>
    </row>
    <row r="15" spans="2:14" x14ac:dyDescent="0.25">
      <c r="B15" s="44"/>
      <c r="C15" s="44"/>
      <c r="D15" s="47"/>
      <c r="E15" s="47"/>
      <c r="F15" s="44"/>
      <c r="G15" s="47"/>
      <c r="H15" s="44"/>
      <c r="I15" s="44"/>
      <c r="J15" s="44"/>
      <c r="K15" s="44"/>
      <c r="L15" s="44"/>
      <c r="M15" s="44"/>
      <c r="N15" s="44"/>
    </row>
    <row r="16" spans="2:14" x14ac:dyDescent="0.25">
      <c r="B16" s="115" t="s">
        <v>108</v>
      </c>
      <c r="C16" s="115"/>
      <c r="D16" s="115"/>
      <c r="E16" s="115"/>
      <c r="F16" s="115"/>
      <c r="G16" s="115"/>
      <c r="H16" s="115"/>
      <c r="I16" s="115"/>
      <c r="J16" s="115"/>
      <c r="K16" s="115"/>
      <c r="L16" s="115"/>
      <c r="M16" s="115"/>
      <c r="N16" s="115"/>
    </row>
    <row r="17" spans="2:14" x14ac:dyDescent="0.25">
      <c r="B17" s="117" t="s">
        <v>105</v>
      </c>
      <c r="C17" s="117"/>
      <c r="D17" s="117"/>
      <c r="E17" s="117"/>
      <c r="F17" s="117"/>
      <c r="G17" s="117"/>
      <c r="H17" s="117"/>
      <c r="I17" s="117"/>
      <c r="J17" s="117"/>
      <c r="K17" s="117"/>
      <c r="L17" s="117"/>
      <c r="M17" s="117"/>
      <c r="N17" s="117"/>
    </row>
    <row r="18" spans="2:14" ht="24" x14ac:dyDescent="0.25">
      <c r="B18" s="3" t="s">
        <v>96</v>
      </c>
      <c r="C18" s="3" t="s">
        <v>1</v>
      </c>
      <c r="D18" s="3" t="s">
        <v>114</v>
      </c>
      <c r="E18" s="3" t="s">
        <v>142</v>
      </c>
      <c r="F18" s="3" t="s">
        <v>2</v>
      </c>
      <c r="G18" s="3" t="s">
        <v>3</v>
      </c>
      <c r="H18" s="3" t="s">
        <v>4</v>
      </c>
      <c r="I18" s="3" t="s">
        <v>5</v>
      </c>
      <c r="J18" s="116" t="s">
        <v>6</v>
      </c>
      <c r="K18" s="116"/>
      <c r="L18" s="3" t="s">
        <v>94</v>
      </c>
      <c r="M18" s="3" t="s">
        <v>95</v>
      </c>
      <c r="N18" s="1" t="s">
        <v>7</v>
      </c>
    </row>
    <row r="19" spans="2:14" ht="24" x14ac:dyDescent="0.25">
      <c r="B19" s="21" t="s">
        <v>41</v>
      </c>
      <c r="C19" s="27" t="s">
        <v>97</v>
      </c>
      <c r="D19" s="27" t="s">
        <v>115</v>
      </c>
      <c r="E19" s="27" t="s">
        <v>143</v>
      </c>
      <c r="F19" s="22" t="s">
        <v>42</v>
      </c>
      <c r="G19" s="27" t="s">
        <v>43</v>
      </c>
      <c r="H19" s="23">
        <v>4620</v>
      </c>
      <c r="I19" s="23">
        <f>H19*12</f>
        <v>55440</v>
      </c>
      <c r="J19" s="22">
        <v>44900</v>
      </c>
      <c r="K19" s="30">
        <v>45264</v>
      </c>
      <c r="L19" s="24">
        <f ca="1">TODAY()</f>
        <v>45246</v>
      </c>
      <c r="M19" s="25">
        <f ca="1">DAYS360(L19,K19)</f>
        <v>18</v>
      </c>
      <c r="N19" s="26" t="s">
        <v>44</v>
      </c>
    </row>
    <row r="20" spans="2:14" ht="24" x14ac:dyDescent="0.25">
      <c r="B20" s="21" t="s">
        <v>50</v>
      </c>
      <c r="C20" s="28" t="s">
        <v>51</v>
      </c>
      <c r="D20" s="28" t="s">
        <v>116</v>
      </c>
      <c r="E20" s="28" t="s">
        <v>144</v>
      </c>
      <c r="F20" s="22">
        <v>43892</v>
      </c>
      <c r="G20" s="27" t="s">
        <v>52</v>
      </c>
      <c r="H20" s="29">
        <v>5622.54</v>
      </c>
      <c r="I20" s="23">
        <f>H20*12</f>
        <v>67470.48</v>
      </c>
      <c r="J20" s="22">
        <v>44806</v>
      </c>
      <c r="K20" s="22">
        <v>45689</v>
      </c>
      <c r="L20" s="24">
        <f ca="1">TODAY()</f>
        <v>45246</v>
      </c>
      <c r="M20" s="25">
        <f ca="1">DAYS360(L20,K20)</f>
        <v>435</v>
      </c>
      <c r="N20" s="26" t="s">
        <v>46</v>
      </c>
    </row>
    <row r="21" spans="2:14" ht="24" x14ac:dyDescent="0.25">
      <c r="B21" s="21" t="s">
        <v>57</v>
      </c>
      <c r="C21" s="27" t="s">
        <v>58</v>
      </c>
      <c r="D21" s="27" t="s">
        <v>117</v>
      </c>
      <c r="E21" s="27" t="s">
        <v>145</v>
      </c>
      <c r="F21" s="22">
        <v>44897</v>
      </c>
      <c r="G21" s="27" t="s">
        <v>28</v>
      </c>
      <c r="H21" s="23" t="s">
        <v>28</v>
      </c>
      <c r="I21" s="23">
        <v>246000</v>
      </c>
      <c r="J21" s="22">
        <v>44897</v>
      </c>
      <c r="K21" s="22">
        <v>45627</v>
      </c>
      <c r="L21" s="24">
        <v>44944</v>
      </c>
      <c r="M21" s="25">
        <v>673</v>
      </c>
      <c r="N21" s="26" t="s">
        <v>40</v>
      </c>
    </row>
    <row r="22" spans="2:14" ht="24" x14ac:dyDescent="0.25">
      <c r="B22" s="21" t="s">
        <v>59</v>
      </c>
      <c r="C22" s="27" t="s">
        <v>60</v>
      </c>
      <c r="D22" s="27" t="s">
        <v>118</v>
      </c>
      <c r="E22" s="27" t="s">
        <v>145</v>
      </c>
      <c r="F22" s="22">
        <v>44888</v>
      </c>
      <c r="G22" s="27" t="s">
        <v>28</v>
      </c>
      <c r="H22" s="23" t="s">
        <v>28</v>
      </c>
      <c r="I22" s="23">
        <v>71900</v>
      </c>
      <c r="J22" s="22">
        <v>44888</v>
      </c>
      <c r="K22" s="22">
        <v>45618</v>
      </c>
      <c r="L22" s="24">
        <v>44944</v>
      </c>
      <c r="M22" s="25">
        <v>664</v>
      </c>
      <c r="N22" s="26" t="s">
        <v>40</v>
      </c>
    </row>
    <row r="23" spans="2:14" ht="36" x14ac:dyDescent="0.25">
      <c r="B23" s="21" t="s">
        <v>61</v>
      </c>
      <c r="C23" s="27" t="s">
        <v>62</v>
      </c>
      <c r="D23" s="27" t="s">
        <v>119</v>
      </c>
      <c r="E23" s="27" t="s">
        <v>145</v>
      </c>
      <c r="F23" s="22">
        <v>44873</v>
      </c>
      <c r="G23" s="27" t="s">
        <v>28</v>
      </c>
      <c r="H23" s="23" t="s">
        <v>28</v>
      </c>
      <c r="I23" s="23">
        <v>448000</v>
      </c>
      <c r="J23" s="22">
        <v>44873</v>
      </c>
      <c r="K23" s="22">
        <v>45603</v>
      </c>
      <c r="L23" s="24">
        <v>44944</v>
      </c>
      <c r="M23" s="25">
        <v>649</v>
      </c>
      <c r="N23" s="26" t="s">
        <v>40</v>
      </c>
    </row>
    <row r="24" spans="2:14" x14ac:dyDescent="0.25">
      <c r="B24" s="21" t="s">
        <v>70</v>
      </c>
      <c r="C24" s="27" t="s">
        <v>71</v>
      </c>
      <c r="D24" s="27" t="s">
        <v>120</v>
      </c>
      <c r="E24" s="27" t="s">
        <v>146</v>
      </c>
      <c r="F24" s="22">
        <v>44915</v>
      </c>
      <c r="G24" s="27" t="s">
        <v>28</v>
      </c>
      <c r="H24" s="23">
        <v>9093</v>
      </c>
      <c r="I24" s="23">
        <v>109116</v>
      </c>
      <c r="J24" s="22">
        <v>44915</v>
      </c>
      <c r="K24" s="22">
        <v>45279</v>
      </c>
      <c r="L24" s="24">
        <v>44944</v>
      </c>
      <c r="M24" s="25">
        <v>331</v>
      </c>
      <c r="N24" s="26" t="s">
        <v>12</v>
      </c>
    </row>
    <row r="25" spans="2:14" ht="36" x14ac:dyDescent="0.25">
      <c r="B25" s="21" t="s">
        <v>72</v>
      </c>
      <c r="C25" s="27" t="s">
        <v>73</v>
      </c>
      <c r="D25" s="48" t="s">
        <v>125</v>
      </c>
      <c r="E25" s="56">
        <v>492</v>
      </c>
      <c r="F25" s="22" t="s">
        <v>74</v>
      </c>
      <c r="G25" s="27" t="s">
        <v>16</v>
      </c>
      <c r="H25" s="23">
        <v>747.91660000000002</v>
      </c>
      <c r="I25" s="23">
        <v>8974.9992000000002</v>
      </c>
      <c r="J25" s="22">
        <v>44842</v>
      </c>
      <c r="K25" s="22">
        <v>45206</v>
      </c>
      <c r="L25" s="24">
        <v>44944</v>
      </c>
      <c r="M25" s="25">
        <v>259</v>
      </c>
      <c r="N25" s="26" t="s">
        <v>20</v>
      </c>
    </row>
    <row r="26" spans="2:14" ht="24" x14ac:dyDescent="0.25">
      <c r="B26" s="21" t="s">
        <v>87</v>
      </c>
      <c r="C26" s="27" t="s">
        <v>88</v>
      </c>
      <c r="D26" s="48" t="s">
        <v>126</v>
      </c>
      <c r="E26" s="56">
        <v>494</v>
      </c>
      <c r="F26" s="57">
        <v>44410</v>
      </c>
      <c r="G26" s="27" t="s">
        <v>16</v>
      </c>
      <c r="H26" s="23">
        <v>203406.96</v>
      </c>
      <c r="I26" s="23">
        <f>H26*12</f>
        <v>2440883.52</v>
      </c>
      <c r="J26" s="22">
        <v>44775</v>
      </c>
      <c r="K26" s="22">
        <v>45139</v>
      </c>
      <c r="L26" s="24">
        <f ca="1">TODAY()</f>
        <v>45246</v>
      </c>
      <c r="M26" s="25">
        <f ca="1">DAYS360(L26,K26)</f>
        <v>-105</v>
      </c>
      <c r="N26" s="26" t="s">
        <v>46</v>
      </c>
    </row>
    <row r="27" spans="2:14" x14ac:dyDescent="0.25">
      <c r="B27" s="117" t="s">
        <v>106</v>
      </c>
      <c r="C27" s="117"/>
      <c r="D27" s="117"/>
      <c r="E27" s="117"/>
      <c r="F27" s="117"/>
      <c r="G27" s="117"/>
      <c r="H27" s="117"/>
      <c r="I27" s="117"/>
      <c r="J27" s="117"/>
      <c r="K27" s="117"/>
      <c r="L27" s="117"/>
      <c r="M27" s="117"/>
      <c r="N27" s="117"/>
    </row>
    <row r="28" spans="2:14" ht="36" x14ac:dyDescent="0.25">
      <c r="B28" s="21" t="s">
        <v>17</v>
      </c>
      <c r="C28" s="27" t="s">
        <v>18</v>
      </c>
      <c r="D28" s="27" t="s">
        <v>127</v>
      </c>
      <c r="E28" s="27" t="s">
        <v>143</v>
      </c>
      <c r="F28" s="22">
        <v>43922</v>
      </c>
      <c r="G28" s="27" t="s">
        <v>16</v>
      </c>
      <c r="H28" s="23">
        <v>9333.34</v>
      </c>
      <c r="I28" s="23">
        <v>112000.08</v>
      </c>
      <c r="J28" s="22">
        <v>44652</v>
      </c>
      <c r="K28" s="22">
        <v>45016</v>
      </c>
      <c r="L28" s="24">
        <v>44944</v>
      </c>
      <c r="M28" s="25">
        <v>73</v>
      </c>
      <c r="N28" s="26" t="s">
        <v>20</v>
      </c>
    </row>
    <row r="29" spans="2:14" ht="24" x14ac:dyDescent="0.25">
      <c r="B29" s="21" t="s">
        <v>21</v>
      </c>
      <c r="C29" s="27" t="s">
        <v>22</v>
      </c>
      <c r="D29" s="27" t="s">
        <v>128</v>
      </c>
      <c r="E29" s="27" t="s">
        <v>144</v>
      </c>
      <c r="F29" s="22" t="s">
        <v>23</v>
      </c>
      <c r="G29" s="27" t="s">
        <v>101</v>
      </c>
      <c r="H29" s="23">
        <v>60879.19</v>
      </c>
      <c r="I29" s="23">
        <v>730550.28</v>
      </c>
      <c r="J29" s="22">
        <v>44671</v>
      </c>
      <c r="K29" s="22">
        <v>45035</v>
      </c>
      <c r="L29" s="24">
        <v>44944</v>
      </c>
      <c r="M29" s="25">
        <v>91</v>
      </c>
      <c r="N29" s="26" t="s">
        <v>12</v>
      </c>
    </row>
    <row r="30" spans="2:14" ht="24" x14ac:dyDescent="0.25">
      <c r="B30" s="21" t="s">
        <v>29</v>
      </c>
      <c r="C30" s="27" t="s">
        <v>30</v>
      </c>
      <c r="D30" s="27" t="s">
        <v>129</v>
      </c>
      <c r="E30" s="27" t="s">
        <v>147</v>
      </c>
      <c r="F30" s="22" t="s">
        <v>31</v>
      </c>
      <c r="G30" s="27"/>
      <c r="H30" s="23" t="s">
        <v>32</v>
      </c>
      <c r="I30" s="23" t="s">
        <v>28</v>
      </c>
      <c r="J30" s="22">
        <v>44691</v>
      </c>
      <c r="K30" s="22">
        <v>45055</v>
      </c>
      <c r="L30" s="24">
        <v>44944</v>
      </c>
      <c r="M30" s="25">
        <v>111</v>
      </c>
      <c r="N30" s="26" t="s">
        <v>33</v>
      </c>
    </row>
    <row r="31" spans="2:14" ht="24" x14ac:dyDescent="0.25">
      <c r="B31" s="21" t="s">
        <v>34</v>
      </c>
      <c r="C31" s="27" t="s">
        <v>35</v>
      </c>
      <c r="D31" s="27" t="s">
        <v>130</v>
      </c>
      <c r="E31" s="27" t="s">
        <v>147</v>
      </c>
      <c r="F31" s="22" t="s">
        <v>36</v>
      </c>
      <c r="G31" s="27" t="s">
        <v>16</v>
      </c>
      <c r="H31" s="23" t="s">
        <v>37</v>
      </c>
      <c r="I31" s="23" t="s">
        <v>28</v>
      </c>
      <c r="J31" s="22">
        <v>44686</v>
      </c>
      <c r="K31" s="22">
        <v>45050</v>
      </c>
      <c r="L31" s="24">
        <v>44944</v>
      </c>
      <c r="M31" s="25">
        <v>106</v>
      </c>
      <c r="N31" s="26" t="s">
        <v>33</v>
      </c>
    </row>
    <row r="32" spans="2:14" ht="25.5" customHeight="1" x14ac:dyDescent="0.25">
      <c r="B32" s="21" t="s">
        <v>45</v>
      </c>
      <c r="C32" s="27" t="s">
        <v>98</v>
      </c>
      <c r="D32" s="27" t="s">
        <v>131</v>
      </c>
      <c r="E32" s="27" t="s">
        <v>144</v>
      </c>
      <c r="F32" s="22">
        <v>44711</v>
      </c>
      <c r="G32" s="27" t="s">
        <v>28</v>
      </c>
      <c r="H32" s="23">
        <v>1568</v>
      </c>
      <c r="I32" s="23">
        <v>18816</v>
      </c>
      <c r="J32" s="22">
        <v>44711</v>
      </c>
      <c r="K32" s="22">
        <v>45075</v>
      </c>
      <c r="L32" s="24">
        <v>44944</v>
      </c>
      <c r="M32" s="25">
        <v>131</v>
      </c>
      <c r="N32" s="26" t="s">
        <v>46</v>
      </c>
    </row>
    <row r="33" spans="2:14" x14ac:dyDescent="0.25">
      <c r="B33" s="117" t="s">
        <v>107</v>
      </c>
      <c r="C33" s="117"/>
      <c r="D33" s="117"/>
      <c r="E33" s="117"/>
      <c r="F33" s="117"/>
      <c r="G33" s="117"/>
      <c r="H33" s="117"/>
      <c r="I33" s="117"/>
      <c r="J33" s="117"/>
      <c r="K33" s="117"/>
      <c r="L33" s="117"/>
      <c r="M33" s="117"/>
      <c r="N33" s="117"/>
    </row>
    <row r="34" spans="2:14" ht="24" x14ac:dyDescent="0.25">
      <c r="B34" s="25" t="s">
        <v>47</v>
      </c>
      <c r="C34" s="31" t="s">
        <v>99</v>
      </c>
      <c r="D34" s="31" t="s">
        <v>132</v>
      </c>
      <c r="E34" s="31" t="s">
        <v>148</v>
      </c>
      <c r="F34" s="22">
        <v>44746</v>
      </c>
      <c r="G34" s="32" t="s">
        <v>28</v>
      </c>
      <c r="H34" s="23" t="s">
        <v>28</v>
      </c>
      <c r="I34" s="23">
        <v>13300</v>
      </c>
      <c r="J34" s="22">
        <v>44746</v>
      </c>
      <c r="K34" s="22">
        <v>45110</v>
      </c>
      <c r="L34" s="24">
        <v>44944</v>
      </c>
      <c r="M34" s="25">
        <v>165</v>
      </c>
      <c r="N34" s="26" t="s">
        <v>46</v>
      </c>
    </row>
    <row r="35" spans="2:14" ht="24" x14ac:dyDescent="0.25">
      <c r="B35" s="21" t="s">
        <v>53</v>
      </c>
      <c r="C35" s="27" t="s">
        <v>54</v>
      </c>
      <c r="D35" s="27" t="s">
        <v>121</v>
      </c>
      <c r="E35" s="27" t="s">
        <v>146</v>
      </c>
      <c r="F35" s="22" t="s">
        <v>55</v>
      </c>
      <c r="G35" s="27" t="s">
        <v>56</v>
      </c>
      <c r="H35" s="23">
        <v>9566.26</v>
      </c>
      <c r="I35" s="23">
        <v>114795.12</v>
      </c>
      <c r="J35" s="22">
        <v>44744</v>
      </c>
      <c r="K35" s="22">
        <v>45108</v>
      </c>
      <c r="L35" s="24">
        <v>44944</v>
      </c>
      <c r="M35" s="25">
        <v>163</v>
      </c>
      <c r="N35" s="26" t="s">
        <v>46</v>
      </c>
    </row>
    <row r="36" spans="2:14" ht="24" x14ac:dyDescent="0.25">
      <c r="B36" s="21" t="s">
        <v>79</v>
      </c>
      <c r="C36" s="27" t="s">
        <v>80</v>
      </c>
      <c r="D36" s="27" t="s">
        <v>133</v>
      </c>
      <c r="E36" s="27" t="s">
        <v>144</v>
      </c>
      <c r="F36" s="22">
        <v>44497</v>
      </c>
      <c r="G36" s="27" t="s">
        <v>81</v>
      </c>
      <c r="H36" s="23">
        <v>5840</v>
      </c>
      <c r="I36" s="23">
        <v>70080</v>
      </c>
      <c r="J36" s="22">
        <v>44801</v>
      </c>
      <c r="K36" s="22">
        <v>44984</v>
      </c>
      <c r="L36" s="24">
        <v>44944</v>
      </c>
      <c r="M36" s="25">
        <v>39</v>
      </c>
      <c r="N36" s="26" t="s">
        <v>46</v>
      </c>
    </row>
    <row r="37" spans="2:14" x14ac:dyDescent="0.25">
      <c r="B37" s="117" t="s">
        <v>109</v>
      </c>
      <c r="C37" s="117"/>
      <c r="D37" s="117"/>
      <c r="E37" s="117"/>
      <c r="F37" s="117"/>
      <c r="G37" s="117"/>
      <c r="H37" s="117"/>
      <c r="I37" s="117"/>
      <c r="J37" s="117"/>
      <c r="K37" s="117"/>
      <c r="L37" s="117"/>
      <c r="M37" s="117"/>
      <c r="N37" s="117"/>
    </row>
    <row r="38" spans="2:14" ht="24" x14ac:dyDescent="0.25">
      <c r="B38" s="21" t="s">
        <v>8</v>
      </c>
      <c r="C38" s="54" t="s">
        <v>9</v>
      </c>
      <c r="D38" s="48" t="s">
        <v>134</v>
      </c>
      <c r="E38" s="48">
        <v>493</v>
      </c>
      <c r="F38" s="22" t="s">
        <v>10</v>
      </c>
      <c r="G38" s="48" t="s">
        <v>11</v>
      </c>
      <c r="H38" s="23">
        <v>118946.24000000001</v>
      </c>
      <c r="I38" s="23">
        <v>1427354.8800000001</v>
      </c>
      <c r="J38" s="22">
        <v>44868</v>
      </c>
      <c r="K38" s="22">
        <v>45232</v>
      </c>
      <c r="L38" s="24">
        <v>44944</v>
      </c>
      <c r="M38" s="25">
        <v>284</v>
      </c>
      <c r="N38" s="26" t="s">
        <v>12</v>
      </c>
    </row>
    <row r="39" spans="2:14" ht="24" x14ac:dyDescent="0.25">
      <c r="B39" s="21" t="s">
        <v>13</v>
      </c>
      <c r="C39" s="54" t="s">
        <v>14</v>
      </c>
      <c r="D39" s="27" t="s">
        <v>122</v>
      </c>
      <c r="E39" s="27" t="s">
        <v>146</v>
      </c>
      <c r="F39" s="22" t="s">
        <v>15</v>
      </c>
      <c r="G39" s="48" t="s">
        <v>16</v>
      </c>
      <c r="H39" s="23">
        <v>46736.4</v>
      </c>
      <c r="I39" s="23">
        <v>560836.80000000005</v>
      </c>
      <c r="J39" s="22">
        <v>44577</v>
      </c>
      <c r="K39" s="22">
        <v>45672</v>
      </c>
      <c r="L39" s="24">
        <v>44944</v>
      </c>
      <c r="M39" s="25">
        <v>717</v>
      </c>
      <c r="N39" s="26" t="s">
        <v>12</v>
      </c>
    </row>
    <row r="40" spans="2:14" ht="24" x14ac:dyDescent="0.25">
      <c r="B40" s="49" t="s">
        <v>24</v>
      </c>
      <c r="C40" s="28" t="s">
        <v>25</v>
      </c>
      <c r="D40" s="28" t="s">
        <v>135</v>
      </c>
      <c r="E40" s="28" t="s">
        <v>143</v>
      </c>
      <c r="F40" s="50" t="s">
        <v>26</v>
      </c>
      <c r="G40" s="27" t="s">
        <v>16</v>
      </c>
      <c r="H40" s="29" t="s">
        <v>27</v>
      </c>
      <c r="I40" s="23" t="s">
        <v>28</v>
      </c>
      <c r="J40" s="50">
        <v>44944</v>
      </c>
      <c r="K40" s="50">
        <v>45308</v>
      </c>
      <c r="L40" s="24">
        <v>44944</v>
      </c>
      <c r="M40" s="25">
        <v>359</v>
      </c>
      <c r="N40" s="26" t="s">
        <v>20</v>
      </c>
    </row>
    <row r="41" spans="2:14" ht="24" x14ac:dyDescent="0.25">
      <c r="B41" s="51" t="s">
        <v>38</v>
      </c>
      <c r="C41" s="51" t="s">
        <v>39</v>
      </c>
      <c r="D41" s="27" t="s">
        <v>136</v>
      </c>
      <c r="E41" s="27" t="s">
        <v>145</v>
      </c>
      <c r="F41" s="52">
        <v>44523</v>
      </c>
      <c r="G41" s="51" t="s">
        <v>28</v>
      </c>
      <c r="H41" s="53" t="s">
        <v>28</v>
      </c>
      <c r="I41" s="23">
        <v>1585891.67</v>
      </c>
      <c r="J41" s="52">
        <v>44523</v>
      </c>
      <c r="K41" s="52">
        <v>45252</v>
      </c>
      <c r="L41" s="24">
        <v>44944</v>
      </c>
      <c r="M41" s="25">
        <v>304</v>
      </c>
      <c r="N41" s="26" t="s">
        <v>40</v>
      </c>
    </row>
    <row r="42" spans="2:14" ht="24" x14ac:dyDescent="0.25">
      <c r="B42" s="21" t="s">
        <v>48</v>
      </c>
      <c r="C42" s="25">
        <v>16105391</v>
      </c>
      <c r="D42" s="25" t="s">
        <v>137</v>
      </c>
      <c r="E42" s="25">
        <v>492</v>
      </c>
      <c r="F42" s="22">
        <v>44068</v>
      </c>
      <c r="G42" s="25" t="s">
        <v>28</v>
      </c>
      <c r="H42" s="23" t="s">
        <v>28</v>
      </c>
      <c r="I42" s="23">
        <v>13278.31</v>
      </c>
      <c r="J42" s="22">
        <v>44068</v>
      </c>
      <c r="K42" s="22">
        <v>45893</v>
      </c>
      <c r="L42" s="24">
        <v>44944</v>
      </c>
      <c r="M42" s="25">
        <v>936</v>
      </c>
      <c r="N42" s="26" t="s">
        <v>49</v>
      </c>
    </row>
    <row r="43" spans="2:14" ht="24" x14ac:dyDescent="0.25">
      <c r="B43" s="21" t="s">
        <v>63</v>
      </c>
      <c r="C43" s="27" t="s">
        <v>64</v>
      </c>
      <c r="D43" s="27" t="s">
        <v>123</v>
      </c>
      <c r="E43" s="27" t="s">
        <v>146</v>
      </c>
      <c r="F43" s="22" t="s">
        <v>65</v>
      </c>
      <c r="G43" s="27" t="s">
        <v>66</v>
      </c>
      <c r="H43" s="23">
        <v>22497.73</v>
      </c>
      <c r="I43" s="23">
        <v>269972.76</v>
      </c>
      <c r="J43" s="22">
        <v>44076</v>
      </c>
      <c r="K43" s="22">
        <v>45170</v>
      </c>
      <c r="L43" s="24">
        <v>44944</v>
      </c>
      <c r="M43" s="25">
        <v>223</v>
      </c>
      <c r="N43" s="26" t="s">
        <v>12</v>
      </c>
    </row>
    <row r="44" spans="2:14" ht="36" x14ac:dyDescent="0.25">
      <c r="B44" s="21" t="s">
        <v>67</v>
      </c>
      <c r="C44" s="27" t="s">
        <v>68</v>
      </c>
      <c r="D44" s="27" t="s">
        <v>138</v>
      </c>
      <c r="E44" s="27" t="s">
        <v>144</v>
      </c>
      <c r="F44" s="22" t="s">
        <v>69</v>
      </c>
      <c r="G44" s="27" t="s">
        <v>56</v>
      </c>
      <c r="H44" s="23">
        <v>8749.6749999999993</v>
      </c>
      <c r="I44" s="23">
        <v>104996.09999999999</v>
      </c>
      <c r="J44" s="22">
        <v>44927</v>
      </c>
      <c r="K44" s="22">
        <v>45291</v>
      </c>
      <c r="L44" s="24">
        <v>44944</v>
      </c>
      <c r="M44" s="25">
        <v>343</v>
      </c>
      <c r="N44" s="26" t="s">
        <v>46</v>
      </c>
    </row>
    <row r="45" spans="2:14" ht="48" x14ac:dyDescent="0.25">
      <c r="B45" s="21" t="s">
        <v>75</v>
      </c>
      <c r="C45" s="27" t="s">
        <v>76</v>
      </c>
      <c r="D45" s="27" t="s">
        <v>139</v>
      </c>
      <c r="E45" s="27" t="s">
        <v>143</v>
      </c>
      <c r="F45" s="22" t="s">
        <v>77</v>
      </c>
      <c r="G45" s="27" t="s">
        <v>56</v>
      </c>
      <c r="H45" s="23">
        <v>13372.5</v>
      </c>
      <c r="I45" s="23">
        <v>160470</v>
      </c>
      <c r="J45" s="22">
        <v>44928</v>
      </c>
      <c r="K45" s="22">
        <v>45292</v>
      </c>
      <c r="L45" s="24">
        <v>44944</v>
      </c>
      <c r="M45" s="25">
        <v>343</v>
      </c>
      <c r="N45" s="26" t="s">
        <v>78</v>
      </c>
    </row>
    <row r="46" spans="2:14" ht="24" x14ac:dyDescent="0.25">
      <c r="B46" s="49" t="s">
        <v>82</v>
      </c>
      <c r="C46" s="28" t="s">
        <v>83</v>
      </c>
      <c r="D46" s="27" t="s">
        <v>124</v>
      </c>
      <c r="E46" s="27" t="s">
        <v>146</v>
      </c>
      <c r="F46" s="50">
        <v>42490</v>
      </c>
      <c r="G46" s="27" t="s">
        <v>56</v>
      </c>
      <c r="H46" s="29" t="s">
        <v>28</v>
      </c>
      <c r="I46" s="23">
        <v>389979.24</v>
      </c>
      <c r="J46" s="50">
        <v>44927</v>
      </c>
      <c r="K46" s="50">
        <v>45291</v>
      </c>
      <c r="L46" s="24">
        <v>44944</v>
      </c>
      <c r="M46" s="25">
        <v>343</v>
      </c>
      <c r="N46" s="26" t="s">
        <v>12</v>
      </c>
    </row>
    <row r="47" spans="2:14" ht="24" x14ac:dyDescent="0.25">
      <c r="B47" s="49" t="s">
        <v>84</v>
      </c>
      <c r="C47" s="28" t="s">
        <v>100</v>
      </c>
      <c r="D47" s="27" t="s">
        <v>140</v>
      </c>
      <c r="E47" s="27" t="s">
        <v>146</v>
      </c>
      <c r="F47" s="50">
        <v>38854</v>
      </c>
      <c r="G47" s="27" t="s">
        <v>85</v>
      </c>
      <c r="H47" s="29">
        <v>15869.21</v>
      </c>
      <c r="I47" s="23">
        <v>190430.52</v>
      </c>
      <c r="J47" s="50">
        <v>38854</v>
      </c>
      <c r="K47" s="50" t="s">
        <v>86</v>
      </c>
      <c r="L47" s="24">
        <v>44944</v>
      </c>
      <c r="M47" s="50" t="s">
        <v>86</v>
      </c>
      <c r="N47" s="26" t="s">
        <v>12</v>
      </c>
    </row>
    <row r="48" spans="2:14" ht="36" x14ac:dyDescent="0.25">
      <c r="B48" s="21" t="s">
        <v>89</v>
      </c>
      <c r="C48" s="27" t="s">
        <v>90</v>
      </c>
      <c r="D48" s="27" t="s">
        <v>141</v>
      </c>
      <c r="E48" s="27" t="s">
        <v>143</v>
      </c>
      <c r="F48" s="22" t="s">
        <v>91</v>
      </c>
      <c r="G48" s="27" t="s">
        <v>56</v>
      </c>
      <c r="H48" s="23">
        <v>140689.41</v>
      </c>
      <c r="I48" s="23">
        <v>1688272.92</v>
      </c>
      <c r="J48" s="22">
        <v>44967</v>
      </c>
      <c r="K48" s="22">
        <v>45331</v>
      </c>
      <c r="L48" s="24">
        <v>44944</v>
      </c>
      <c r="M48" s="25">
        <v>381</v>
      </c>
      <c r="N48" s="26" t="s">
        <v>44</v>
      </c>
    </row>
    <row r="49" spans="2:14" ht="36" x14ac:dyDescent="0.25">
      <c r="B49" s="21" t="s">
        <v>92</v>
      </c>
      <c r="C49" s="27" t="s">
        <v>93</v>
      </c>
      <c r="D49" s="27" t="s">
        <v>141</v>
      </c>
      <c r="E49" s="27" t="s">
        <v>143</v>
      </c>
      <c r="F49" s="22" t="s">
        <v>91</v>
      </c>
      <c r="G49" s="27" t="s">
        <v>56</v>
      </c>
      <c r="H49" s="23">
        <v>57268.07</v>
      </c>
      <c r="I49" s="23">
        <v>687216.84</v>
      </c>
      <c r="J49" s="22">
        <v>44968</v>
      </c>
      <c r="K49" s="22">
        <v>45332</v>
      </c>
      <c r="L49" s="24">
        <v>44944</v>
      </c>
      <c r="M49" s="25">
        <v>382</v>
      </c>
      <c r="N49" s="26" t="s">
        <v>44</v>
      </c>
    </row>
    <row r="54" spans="2:14" x14ac:dyDescent="0.25">
      <c r="B54" s="35" t="s">
        <v>104</v>
      </c>
      <c r="C54" s="36"/>
      <c r="D54" s="36"/>
      <c r="E54" s="36"/>
      <c r="F54" s="36"/>
      <c r="G54" s="36"/>
      <c r="H54" s="36"/>
      <c r="I54" s="36"/>
      <c r="J54" s="36"/>
      <c r="K54" s="36"/>
      <c r="L54" s="36"/>
      <c r="M54" s="36"/>
      <c r="N54" s="37"/>
    </row>
    <row r="55" spans="2:14" ht="24" x14ac:dyDescent="0.25">
      <c r="B55" s="38" t="s">
        <v>103</v>
      </c>
      <c r="C55" s="39"/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40"/>
    </row>
    <row r="56" spans="2:14" x14ac:dyDescent="0.25">
      <c r="B56" s="41" t="s">
        <v>102</v>
      </c>
      <c r="C56" s="42"/>
      <c r="D56" s="42"/>
      <c r="E56" s="42"/>
      <c r="F56" s="42"/>
      <c r="G56" s="42"/>
      <c r="H56" s="42"/>
      <c r="I56" s="42"/>
      <c r="J56" s="42"/>
      <c r="K56" s="42"/>
      <c r="L56" s="42"/>
      <c r="M56" s="42"/>
      <c r="N56" s="43"/>
    </row>
    <row r="57" spans="2:14" x14ac:dyDescent="0.25">
      <c r="B57" s="121" t="s">
        <v>0</v>
      </c>
      <c r="C57" s="122"/>
      <c r="D57" s="122"/>
      <c r="E57" s="122"/>
      <c r="F57" s="122"/>
      <c r="G57" s="122"/>
      <c r="H57" s="122"/>
      <c r="I57" s="122"/>
      <c r="J57" s="122"/>
      <c r="K57" s="122"/>
      <c r="L57" s="122"/>
      <c r="M57" s="122"/>
      <c r="N57" s="123"/>
    </row>
    <row r="58" spans="2:14" ht="24" x14ac:dyDescent="0.25">
      <c r="B58" s="3" t="s">
        <v>96</v>
      </c>
      <c r="C58" s="3" t="s">
        <v>1</v>
      </c>
      <c r="D58" s="3"/>
      <c r="E58" s="3"/>
      <c r="F58" s="3" t="s">
        <v>2</v>
      </c>
      <c r="G58" s="3" t="s">
        <v>3</v>
      </c>
      <c r="H58" s="3" t="s">
        <v>4</v>
      </c>
      <c r="I58" s="3" t="s">
        <v>5</v>
      </c>
      <c r="J58" s="116" t="s">
        <v>6</v>
      </c>
      <c r="K58" s="116"/>
      <c r="L58" s="3" t="s">
        <v>94</v>
      </c>
      <c r="M58" s="3" t="s">
        <v>95</v>
      </c>
      <c r="N58" s="1" t="s">
        <v>7</v>
      </c>
    </row>
    <row r="59" spans="2:14" ht="25.5" x14ac:dyDescent="0.25">
      <c r="B59" s="6" t="s">
        <v>8</v>
      </c>
      <c r="C59" s="33" t="s">
        <v>9</v>
      </c>
      <c r="D59" s="33"/>
      <c r="E59" s="33"/>
      <c r="F59" s="8" t="s">
        <v>10</v>
      </c>
      <c r="G59" s="34" t="s">
        <v>11</v>
      </c>
      <c r="H59" s="9">
        <v>118946.24000000001</v>
      </c>
      <c r="I59" s="9">
        <f>H59*12</f>
        <v>1427354.8800000001</v>
      </c>
      <c r="J59" s="8">
        <v>44868</v>
      </c>
      <c r="K59" s="8">
        <v>45232</v>
      </c>
      <c r="L59" s="10">
        <f t="shared" ref="L59:L86" ca="1" si="0">TODAY()</f>
        <v>45246</v>
      </c>
      <c r="M59" s="11">
        <f ca="1">DAYS360(L59,K59)</f>
        <v>-14</v>
      </c>
      <c r="N59" s="12" t="s">
        <v>12</v>
      </c>
    </row>
    <row r="60" spans="2:14" ht="24" x14ac:dyDescent="0.25">
      <c r="B60" s="6" t="s">
        <v>13</v>
      </c>
      <c r="C60" s="7" t="s">
        <v>14</v>
      </c>
      <c r="D60" s="7"/>
      <c r="E60" s="7"/>
      <c r="F60" s="8" t="s">
        <v>15</v>
      </c>
      <c r="G60" s="7" t="s">
        <v>16</v>
      </c>
      <c r="H60" s="9">
        <v>46736.4</v>
      </c>
      <c r="I60" s="9">
        <f t="shared" ref="I60:I86" si="1">H60*12</f>
        <v>560836.80000000005</v>
      </c>
      <c r="J60" s="8">
        <v>44577</v>
      </c>
      <c r="K60" s="8">
        <v>45672</v>
      </c>
      <c r="L60" s="10">
        <f t="shared" ca="1" si="0"/>
        <v>45246</v>
      </c>
      <c r="M60" s="11">
        <f t="shared" ref="M60:M82" ca="1" si="2">DAYS360(L60,K60)</f>
        <v>419</v>
      </c>
      <c r="N60" s="12" t="s">
        <v>12</v>
      </c>
    </row>
    <row r="61" spans="2:14" ht="24" x14ac:dyDescent="0.25">
      <c r="B61" s="21" t="s">
        <v>17</v>
      </c>
      <c r="C61" s="27" t="s">
        <v>18</v>
      </c>
      <c r="D61" s="27"/>
      <c r="E61" s="27"/>
      <c r="F61" s="22" t="s">
        <v>19</v>
      </c>
      <c r="G61" s="27" t="s">
        <v>16</v>
      </c>
      <c r="H61" s="23">
        <v>9333.34</v>
      </c>
      <c r="I61" s="23">
        <f t="shared" si="1"/>
        <v>112000.08</v>
      </c>
      <c r="J61" s="22">
        <v>44652</v>
      </c>
      <c r="K61" s="22">
        <v>45016</v>
      </c>
      <c r="L61" s="24">
        <f t="shared" ca="1" si="0"/>
        <v>45246</v>
      </c>
      <c r="M61" s="5">
        <f t="shared" ca="1" si="2"/>
        <v>-225</v>
      </c>
      <c r="N61" s="26" t="s">
        <v>20</v>
      </c>
    </row>
    <row r="62" spans="2:14" ht="24" x14ac:dyDescent="0.25">
      <c r="B62" s="21" t="s">
        <v>21</v>
      </c>
      <c r="C62" s="27" t="s">
        <v>22</v>
      </c>
      <c r="D62" s="27"/>
      <c r="E62" s="27"/>
      <c r="F62" s="22" t="s">
        <v>23</v>
      </c>
      <c r="G62" s="27" t="s">
        <v>101</v>
      </c>
      <c r="H62" s="23">
        <v>60879.19</v>
      </c>
      <c r="I62" s="23">
        <f t="shared" si="1"/>
        <v>730550.28</v>
      </c>
      <c r="J62" s="22">
        <v>44671</v>
      </c>
      <c r="K62" s="22">
        <v>45035</v>
      </c>
      <c r="L62" s="24">
        <f t="shared" ca="1" si="0"/>
        <v>45246</v>
      </c>
      <c r="M62" s="5">
        <f t="shared" ca="1" si="2"/>
        <v>-207</v>
      </c>
      <c r="N62" s="26" t="s">
        <v>12</v>
      </c>
    </row>
    <row r="63" spans="2:14" ht="24" x14ac:dyDescent="0.25">
      <c r="B63" s="13" t="s">
        <v>24</v>
      </c>
      <c r="C63" s="14" t="s">
        <v>25</v>
      </c>
      <c r="D63" s="14"/>
      <c r="E63" s="14"/>
      <c r="F63" s="15" t="s">
        <v>26</v>
      </c>
      <c r="G63" s="16" t="s">
        <v>16</v>
      </c>
      <c r="H63" s="17" t="s">
        <v>27</v>
      </c>
      <c r="I63" s="9" t="s">
        <v>28</v>
      </c>
      <c r="J63" s="15">
        <v>44944</v>
      </c>
      <c r="K63" s="15">
        <v>45308</v>
      </c>
      <c r="L63" s="10">
        <f t="shared" ca="1" si="0"/>
        <v>45246</v>
      </c>
      <c r="M63" s="11">
        <f t="shared" ca="1" si="2"/>
        <v>61</v>
      </c>
      <c r="N63" s="12" t="s">
        <v>20</v>
      </c>
    </row>
    <row r="64" spans="2:14" ht="24" x14ac:dyDescent="0.25">
      <c r="B64" s="21" t="s">
        <v>29</v>
      </c>
      <c r="C64" s="27" t="s">
        <v>30</v>
      </c>
      <c r="D64" s="27"/>
      <c r="E64" s="27"/>
      <c r="F64" s="22" t="s">
        <v>31</v>
      </c>
      <c r="G64" s="27"/>
      <c r="H64" s="23" t="s">
        <v>32</v>
      </c>
      <c r="I64" s="23" t="s">
        <v>28</v>
      </c>
      <c r="J64" s="22">
        <v>44691</v>
      </c>
      <c r="K64" s="22">
        <v>45055</v>
      </c>
      <c r="L64" s="24">
        <f t="shared" ca="1" si="0"/>
        <v>45246</v>
      </c>
      <c r="M64" s="5">
        <f t="shared" ca="1" si="2"/>
        <v>-187</v>
      </c>
      <c r="N64" s="26" t="s">
        <v>33</v>
      </c>
    </row>
    <row r="65" spans="2:14" ht="24" x14ac:dyDescent="0.25">
      <c r="B65" s="21" t="s">
        <v>34</v>
      </c>
      <c r="C65" s="27" t="s">
        <v>35</v>
      </c>
      <c r="D65" s="27"/>
      <c r="E65" s="27"/>
      <c r="F65" s="22" t="s">
        <v>36</v>
      </c>
      <c r="G65" s="27" t="s">
        <v>16</v>
      </c>
      <c r="H65" s="23" t="s">
        <v>37</v>
      </c>
      <c r="I65" s="23" t="s">
        <v>28</v>
      </c>
      <c r="J65" s="22">
        <v>44686</v>
      </c>
      <c r="K65" s="22">
        <v>45050</v>
      </c>
      <c r="L65" s="24">
        <f t="shared" ca="1" si="0"/>
        <v>45246</v>
      </c>
      <c r="M65" s="5">
        <f t="shared" ca="1" si="2"/>
        <v>-192</v>
      </c>
      <c r="N65" s="26" t="s">
        <v>33</v>
      </c>
    </row>
    <row r="66" spans="2:14" ht="24" x14ac:dyDescent="0.25">
      <c r="B66" s="18" t="s">
        <v>38</v>
      </c>
      <c r="C66" s="18" t="s">
        <v>39</v>
      </c>
      <c r="D66" s="18"/>
      <c r="E66" s="18"/>
      <c r="F66" s="19">
        <v>44523</v>
      </c>
      <c r="G66" s="18" t="s">
        <v>28</v>
      </c>
      <c r="H66" s="20" t="s">
        <v>28</v>
      </c>
      <c r="I66" s="9">
        <v>1585891.67</v>
      </c>
      <c r="J66" s="19">
        <v>44523</v>
      </c>
      <c r="K66" s="19">
        <v>45252</v>
      </c>
      <c r="L66" s="10">
        <f t="shared" ca="1" si="0"/>
        <v>45246</v>
      </c>
      <c r="M66" s="11">
        <f t="shared" ca="1" si="2"/>
        <v>6</v>
      </c>
      <c r="N66" s="12" t="s">
        <v>40</v>
      </c>
    </row>
    <row r="67" spans="2:14" ht="24" x14ac:dyDescent="0.25">
      <c r="B67" s="21" t="s">
        <v>41</v>
      </c>
      <c r="C67" s="27" t="s">
        <v>97</v>
      </c>
      <c r="D67" s="27"/>
      <c r="E67" s="27"/>
      <c r="F67" s="22" t="s">
        <v>42</v>
      </c>
      <c r="G67" s="27" t="s">
        <v>43</v>
      </c>
      <c r="H67" s="23">
        <v>4620</v>
      </c>
      <c r="I67" s="23">
        <f t="shared" si="1"/>
        <v>55440</v>
      </c>
      <c r="J67" s="4">
        <v>44900</v>
      </c>
      <c r="K67" s="30">
        <v>45264</v>
      </c>
      <c r="L67" s="24">
        <f t="shared" ca="1" si="0"/>
        <v>45246</v>
      </c>
      <c r="M67" s="25">
        <f t="shared" ca="1" si="2"/>
        <v>18</v>
      </c>
      <c r="N67" s="26" t="s">
        <v>44</v>
      </c>
    </row>
    <row r="68" spans="2:14" x14ac:dyDescent="0.25">
      <c r="B68" s="21" t="s">
        <v>45</v>
      </c>
      <c r="C68" s="27" t="s">
        <v>98</v>
      </c>
      <c r="D68" s="27"/>
      <c r="E68" s="27"/>
      <c r="F68" s="22">
        <v>44711</v>
      </c>
      <c r="G68" s="27" t="s">
        <v>28</v>
      </c>
      <c r="H68" s="23">
        <v>1568</v>
      </c>
      <c r="I68" s="23">
        <f t="shared" si="1"/>
        <v>18816</v>
      </c>
      <c r="J68" s="22">
        <v>44711</v>
      </c>
      <c r="K68" s="22">
        <v>45075</v>
      </c>
      <c r="L68" s="24">
        <f t="shared" ca="1" si="0"/>
        <v>45246</v>
      </c>
      <c r="M68" s="5">
        <f t="shared" ca="1" si="2"/>
        <v>-167</v>
      </c>
      <c r="N68" s="26" t="s">
        <v>46</v>
      </c>
    </row>
    <row r="69" spans="2:14" ht="24" x14ac:dyDescent="0.25">
      <c r="B69" s="25" t="s">
        <v>47</v>
      </c>
      <c r="C69" s="31" t="s">
        <v>99</v>
      </c>
      <c r="D69" s="31"/>
      <c r="E69" s="31"/>
      <c r="F69" s="22">
        <v>44746</v>
      </c>
      <c r="G69" s="32" t="s">
        <v>28</v>
      </c>
      <c r="H69" s="23" t="s">
        <v>28</v>
      </c>
      <c r="I69" s="23">
        <v>13300</v>
      </c>
      <c r="J69" s="4">
        <v>44746</v>
      </c>
      <c r="K69" s="22">
        <v>45110</v>
      </c>
      <c r="L69" s="24">
        <f t="shared" ca="1" si="0"/>
        <v>45246</v>
      </c>
      <c r="M69" s="5">
        <f t="shared" ca="1" si="2"/>
        <v>-133</v>
      </c>
      <c r="N69" s="26" t="s">
        <v>46</v>
      </c>
    </row>
    <row r="70" spans="2:14" ht="24" x14ac:dyDescent="0.25">
      <c r="B70" s="6" t="s">
        <v>48</v>
      </c>
      <c r="C70" s="11">
        <v>16105391</v>
      </c>
      <c r="D70" s="11"/>
      <c r="E70" s="11"/>
      <c r="F70" s="8">
        <v>44068</v>
      </c>
      <c r="G70" s="11" t="s">
        <v>28</v>
      </c>
      <c r="H70" s="9" t="s">
        <v>28</v>
      </c>
      <c r="I70" s="9">
        <v>13278.31</v>
      </c>
      <c r="J70" s="8">
        <v>44068</v>
      </c>
      <c r="K70" s="8">
        <v>45893</v>
      </c>
      <c r="L70" s="10">
        <f t="shared" ca="1" si="0"/>
        <v>45246</v>
      </c>
      <c r="M70" s="11">
        <f t="shared" ca="1" si="2"/>
        <v>638</v>
      </c>
      <c r="N70" s="12" t="s">
        <v>49</v>
      </c>
    </row>
    <row r="71" spans="2:14" ht="24" x14ac:dyDescent="0.25">
      <c r="B71" s="21" t="s">
        <v>50</v>
      </c>
      <c r="C71" s="28" t="s">
        <v>51</v>
      </c>
      <c r="D71" s="28"/>
      <c r="E71" s="28"/>
      <c r="F71" s="22">
        <v>43892</v>
      </c>
      <c r="G71" s="27" t="s">
        <v>52</v>
      </c>
      <c r="H71" s="29">
        <v>5622.54</v>
      </c>
      <c r="I71" s="23">
        <f t="shared" si="1"/>
        <v>67470.48</v>
      </c>
      <c r="J71" s="4">
        <v>44806</v>
      </c>
      <c r="K71" s="22">
        <v>45689</v>
      </c>
      <c r="L71" s="24">
        <f t="shared" ca="1" si="0"/>
        <v>45246</v>
      </c>
      <c r="M71" s="25">
        <f t="shared" ca="1" si="2"/>
        <v>435</v>
      </c>
      <c r="N71" s="26" t="s">
        <v>46</v>
      </c>
    </row>
    <row r="72" spans="2:14" ht="24" x14ac:dyDescent="0.25">
      <c r="B72" s="21" t="s">
        <v>53</v>
      </c>
      <c r="C72" s="27" t="s">
        <v>54</v>
      </c>
      <c r="D72" s="27"/>
      <c r="E72" s="27"/>
      <c r="F72" s="22" t="s">
        <v>55</v>
      </c>
      <c r="G72" s="27" t="s">
        <v>56</v>
      </c>
      <c r="H72" s="23">
        <v>9566.26</v>
      </c>
      <c r="I72" s="23">
        <f t="shared" si="1"/>
        <v>114795.12</v>
      </c>
      <c r="J72" s="4">
        <v>44744</v>
      </c>
      <c r="K72" s="22">
        <v>45108</v>
      </c>
      <c r="L72" s="24">
        <f t="shared" ca="1" si="0"/>
        <v>45246</v>
      </c>
      <c r="M72" s="5">
        <f t="shared" ca="1" si="2"/>
        <v>-135</v>
      </c>
      <c r="N72" s="26" t="s">
        <v>46</v>
      </c>
    </row>
    <row r="73" spans="2:14" x14ac:dyDescent="0.25">
      <c r="B73" s="21" t="s">
        <v>57</v>
      </c>
      <c r="C73" s="27" t="s">
        <v>58</v>
      </c>
      <c r="D73" s="27"/>
      <c r="E73" s="27"/>
      <c r="F73" s="22">
        <v>44897</v>
      </c>
      <c r="G73" s="27" t="s">
        <v>28</v>
      </c>
      <c r="H73" s="23" t="s">
        <v>28</v>
      </c>
      <c r="I73" s="23">
        <v>246000</v>
      </c>
      <c r="J73" s="4">
        <v>44897</v>
      </c>
      <c r="K73" s="22">
        <v>45627</v>
      </c>
      <c r="L73" s="24">
        <f t="shared" ca="1" si="0"/>
        <v>45246</v>
      </c>
      <c r="M73" s="25">
        <f t="shared" ca="1" si="2"/>
        <v>375</v>
      </c>
      <c r="N73" s="26" t="s">
        <v>40</v>
      </c>
    </row>
    <row r="74" spans="2:14" ht="24" x14ac:dyDescent="0.25">
      <c r="B74" s="21" t="s">
        <v>59</v>
      </c>
      <c r="C74" s="27" t="s">
        <v>60</v>
      </c>
      <c r="D74" s="27"/>
      <c r="E74" s="27"/>
      <c r="F74" s="22">
        <v>44888</v>
      </c>
      <c r="G74" s="27" t="s">
        <v>28</v>
      </c>
      <c r="H74" s="23" t="s">
        <v>28</v>
      </c>
      <c r="I74" s="23">
        <v>71900</v>
      </c>
      <c r="J74" s="4">
        <v>44888</v>
      </c>
      <c r="K74" s="22">
        <v>45618</v>
      </c>
      <c r="L74" s="24">
        <f t="shared" ca="1" si="0"/>
        <v>45246</v>
      </c>
      <c r="M74" s="25">
        <f t="shared" ca="1" si="2"/>
        <v>366</v>
      </c>
      <c r="N74" s="26" t="s">
        <v>40</v>
      </c>
    </row>
    <row r="75" spans="2:14" ht="24" x14ac:dyDescent="0.25">
      <c r="B75" s="21" t="s">
        <v>61</v>
      </c>
      <c r="C75" s="27" t="s">
        <v>62</v>
      </c>
      <c r="D75" s="27"/>
      <c r="E75" s="27"/>
      <c r="F75" s="22">
        <v>44873</v>
      </c>
      <c r="G75" s="27" t="s">
        <v>28</v>
      </c>
      <c r="H75" s="23" t="s">
        <v>28</v>
      </c>
      <c r="I75" s="23">
        <v>448000</v>
      </c>
      <c r="J75" s="4">
        <v>44873</v>
      </c>
      <c r="K75" s="22">
        <v>45603</v>
      </c>
      <c r="L75" s="24">
        <f t="shared" ca="1" si="0"/>
        <v>45246</v>
      </c>
      <c r="M75" s="25">
        <f t="shared" ca="1" si="2"/>
        <v>351</v>
      </c>
      <c r="N75" s="26" t="s">
        <v>40</v>
      </c>
    </row>
    <row r="76" spans="2:14" ht="24" x14ac:dyDescent="0.25">
      <c r="B76" s="6" t="s">
        <v>63</v>
      </c>
      <c r="C76" s="16" t="s">
        <v>64</v>
      </c>
      <c r="D76" s="16"/>
      <c r="E76" s="16"/>
      <c r="F76" s="8" t="s">
        <v>65</v>
      </c>
      <c r="G76" s="16" t="s">
        <v>66</v>
      </c>
      <c r="H76" s="9">
        <v>22497.73</v>
      </c>
      <c r="I76" s="9">
        <f t="shared" si="1"/>
        <v>269972.76</v>
      </c>
      <c r="J76" s="8">
        <v>44076</v>
      </c>
      <c r="K76" s="8">
        <v>45170</v>
      </c>
      <c r="L76" s="10">
        <f t="shared" ca="1" si="0"/>
        <v>45246</v>
      </c>
      <c r="M76" s="11">
        <f t="shared" ca="1" si="2"/>
        <v>-75</v>
      </c>
      <c r="N76" s="12" t="s">
        <v>12</v>
      </c>
    </row>
    <row r="77" spans="2:14" ht="24" x14ac:dyDescent="0.25">
      <c r="B77" s="6" t="s">
        <v>67</v>
      </c>
      <c r="C77" s="16" t="s">
        <v>68</v>
      </c>
      <c r="D77" s="16"/>
      <c r="E77" s="16"/>
      <c r="F77" s="8" t="s">
        <v>69</v>
      </c>
      <c r="G77" s="16" t="s">
        <v>56</v>
      </c>
      <c r="H77" s="9">
        <v>8749.6749999999993</v>
      </c>
      <c r="I77" s="9">
        <f t="shared" si="1"/>
        <v>104996.09999999999</v>
      </c>
      <c r="J77" s="8">
        <v>44927</v>
      </c>
      <c r="K77" s="8">
        <v>45291</v>
      </c>
      <c r="L77" s="10">
        <f t="shared" ca="1" si="0"/>
        <v>45246</v>
      </c>
      <c r="M77" s="11">
        <f t="shared" ca="1" si="2"/>
        <v>45</v>
      </c>
      <c r="N77" s="12" t="s">
        <v>46</v>
      </c>
    </row>
    <row r="78" spans="2:14" x14ac:dyDescent="0.25">
      <c r="B78" s="21" t="s">
        <v>70</v>
      </c>
      <c r="C78" s="27" t="s">
        <v>71</v>
      </c>
      <c r="D78" s="27"/>
      <c r="E78" s="27"/>
      <c r="F78" s="22">
        <v>44915</v>
      </c>
      <c r="G78" s="27" t="s">
        <v>28</v>
      </c>
      <c r="H78" s="23">
        <v>9093</v>
      </c>
      <c r="I78" s="23">
        <f t="shared" si="1"/>
        <v>109116</v>
      </c>
      <c r="J78" s="4">
        <v>44915</v>
      </c>
      <c r="K78" s="22">
        <v>45279</v>
      </c>
      <c r="L78" s="24">
        <f t="shared" ca="1" si="0"/>
        <v>45246</v>
      </c>
      <c r="M78" s="25">
        <f t="shared" ca="1" si="2"/>
        <v>33</v>
      </c>
      <c r="N78" s="26" t="s">
        <v>12</v>
      </c>
    </row>
    <row r="79" spans="2:14" ht="24" x14ac:dyDescent="0.25">
      <c r="B79" s="21" t="s">
        <v>72</v>
      </c>
      <c r="C79" s="27" t="s">
        <v>73</v>
      </c>
      <c r="D79" s="27"/>
      <c r="E79" s="27"/>
      <c r="F79" s="22" t="s">
        <v>74</v>
      </c>
      <c r="G79" s="27" t="s">
        <v>16</v>
      </c>
      <c r="H79" s="23">
        <v>747.91660000000002</v>
      </c>
      <c r="I79" s="23">
        <f t="shared" si="1"/>
        <v>8974.9992000000002</v>
      </c>
      <c r="J79" s="4">
        <v>44842</v>
      </c>
      <c r="K79" s="22">
        <v>45206</v>
      </c>
      <c r="L79" s="24">
        <f t="shared" ca="1" si="0"/>
        <v>45246</v>
      </c>
      <c r="M79" s="25">
        <f t="shared" ca="1" si="2"/>
        <v>-39</v>
      </c>
      <c r="N79" s="26" t="s">
        <v>20</v>
      </c>
    </row>
    <row r="80" spans="2:14" ht="24" x14ac:dyDescent="0.25">
      <c r="B80" s="6" t="s">
        <v>75</v>
      </c>
      <c r="C80" s="16" t="s">
        <v>76</v>
      </c>
      <c r="D80" s="16"/>
      <c r="E80" s="16"/>
      <c r="F80" s="8" t="s">
        <v>77</v>
      </c>
      <c r="G80" s="16" t="s">
        <v>56</v>
      </c>
      <c r="H80" s="9">
        <v>13372.5</v>
      </c>
      <c r="I80" s="9">
        <f t="shared" si="1"/>
        <v>160470</v>
      </c>
      <c r="J80" s="8">
        <v>44928</v>
      </c>
      <c r="K80" s="8">
        <v>45292</v>
      </c>
      <c r="L80" s="10">
        <f t="shared" ca="1" si="0"/>
        <v>45246</v>
      </c>
      <c r="M80" s="11">
        <f t="shared" ca="1" si="2"/>
        <v>45</v>
      </c>
      <c r="N80" s="12" t="s">
        <v>78</v>
      </c>
    </row>
    <row r="81" spans="2:14" ht="24" x14ac:dyDescent="0.25">
      <c r="B81" s="21" t="s">
        <v>79</v>
      </c>
      <c r="C81" s="27" t="s">
        <v>80</v>
      </c>
      <c r="D81" s="27"/>
      <c r="E81" s="27"/>
      <c r="F81" s="22">
        <v>44497</v>
      </c>
      <c r="G81" s="27" t="s">
        <v>81</v>
      </c>
      <c r="H81" s="23">
        <v>5840</v>
      </c>
      <c r="I81" s="23">
        <f t="shared" si="1"/>
        <v>70080</v>
      </c>
      <c r="J81" s="4">
        <v>44801</v>
      </c>
      <c r="K81" s="22">
        <v>44984</v>
      </c>
      <c r="L81" s="24">
        <f t="shared" ca="1" si="0"/>
        <v>45246</v>
      </c>
      <c r="M81" s="5">
        <f t="shared" ca="1" si="2"/>
        <v>-259</v>
      </c>
      <c r="N81" s="26" t="s">
        <v>46</v>
      </c>
    </row>
    <row r="82" spans="2:14" ht="24" x14ac:dyDescent="0.25">
      <c r="B82" s="13" t="s">
        <v>82</v>
      </c>
      <c r="C82" s="14" t="s">
        <v>83</v>
      </c>
      <c r="D82" s="14"/>
      <c r="E82" s="14"/>
      <c r="F82" s="15">
        <v>42490</v>
      </c>
      <c r="G82" s="16" t="s">
        <v>56</v>
      </c>
      <c r="H82" s="17" t="s">
        <v>28</v>
      </c>
      <c r="I82" s="9">
        <v>389979.24</v>
      </c>
      <c r="J82" s="15">
        <v>44927</v>
      </c>
      <c r="K82" s="15">
        <v>45291</v>
      </c>
      <c r="L82" s="10">
        <f t="shared" ca="1" si="0"/>
        <v>45246</v>
      </c>
      <c r="M82" s="11">
        <f t="shared" ca="1" si="2"/>
        <v>45</v>
      </c>
      <c r="N82" s="12" t="s">
        <v>12</v>
      </c>
    </row>
    <row r="83" spans="2:14" ht="24" x14ac:dyDescent="0.25">
      <c r="B83" s="13" t="s">
        <v>84</v>
      </c>
      <c r="C83" s="14" t="s">
        <v>100</v>
      </c>
      <c r="D83" s="14"/>
      <c r="E83" s="14"/>
      <c r="F83" s="15">
        <v>38854</v>
      </c>
      <c r="G83" s="16" t="s">
        <v>85</v>
      </c>
      <c r="H83" s="17">
        <v>15869.21</v>
      </c>
      <c r="I83" s="9">
        <f t="shared" si="1"/>
        <v>190430.52</v>
      </c>
      <c r="J83" s="15">
        <v>38854</v>
      </c>
      <c r="K83" s="15" t="s">
        <v>86</v>
      </c>
      <c r="L83" s="10">
        <f t="shared" ca="1" si="0"/>
        <v>45246</v>
      </c>
      <c r="M83" s="15" t="s">
        <v>86</v>
      </c>
      <c r="N83" s="12" t="s">
        <v>12</v>
      </c>
    </row>
    <row r="84" spans="2:14" ht="24" x14ac:dyDescent="0.25">
      <c r="B84" s="21" t="s">
        <v>87</v>
      </c>
      <c r="C84" s="27" t="s">
        <v>88</v>
      </c>
      <c r="D84" s="27"/>
      <c r="E84" s="27"/>
      <c r="F84" s="22">
        <v>44410</v>
      </c>
      <c r="G84" s="27" t="s">
        <v>16</v>
      </c>
      <c r="H84" s="23">
        <v>203406.96</v>
      </c>
      <c r="I84" s="23">
        <f t="shared" si="1"/>
        <v>2440883.52</v>
      </c>
      <c r="J84" s="4">
        <v>44775</v>
      </c>
      <c r="K84" s="22">
        <v>45139</v>
      </c>
      <c r="L84" s="24">
        <f t="shared" ca="1" si="0"/>
        <v>45246</v>
      </c>
      <c r="M84" s="25">
        <f ca="1">DAYS360(L84,K84)</f>
        <v>-105</v>
      </c>
      <c r="N84" s="26" t="s">
        <v>46</v>
      </c>
    </row>
    <row r="85" spans="2:14" ht="24" x14ac:dyDescent="0.25">
      <c r="B85" s="6" t="s">
        <v>89</v>
      </c>
      <c r="C85" s="16" t="s">
        <v>90</v>
      </c>
      <c r="D85" s="16"/>
      <c r="E85" s="16"/>
      <c r="F85" s="8" t="s">
        <v>91</v>
      </c>
      <c r="G85" s="16" t="s">
        <v>56</v>
      </c>
      <c r="H85" s="9">
        <v>140689.41</v>
      </c>
      <c r="I85" s="9">
        <f t="shared" si="1"/>
        <v>1688272.92</v>
      </c>
      <c r="J85" s="8">
        <v>44967</v>
      </c>
      <c r="K85" s="8">
        <v>45331</v>
      </c>
      <c r="L85" s="10">
        <f t="shared" ca="1" si="0"/>
        <v>45246</v>
      </c>
      <c r="M85" s="11">
        <f ca="1">DAYS360(L85,K85)</f>
        <v>83</v>
      </c>
      <c r="N85" s="12" t="s">
        <v>44</v>
      </c>
    </row>
    <row r="86" spans="2:14" ht="24" x14ac:dyDescent="0.25">
      <c r="B86" s="6" t="s">
        <v>92</v>
      </c>
      <c r="C86" s="16" t="s">
        <v>93</v>
      </c>
      <c r="D86" s="16"/>
      <c r="E86" s="16"/>
      <c r="F86" s="8" t="s">
        <v>91</v>
      </c>
      <c r="G86" s="16" t="s">
        <v>56</v>
      </c>
      <c r="H86" s="9">
        <v>57268.07</v>
      </c>
      <c r="I86" s="9">
        <f t="shared" si="1"/>
        <v>687216.84</v>
      </c>
      <c r="J86" s="8">
        <v>44968</v>
      </c>
      <c r="K86" s="8">
        <v>45332</v>
      </c>
      <c r="L86" s="10">
        <f t="shared" ca="1" si="0"/>
        <v>45246</v>
      </c>
      <c r="M86" s="11">
        <f ca="1">DAYS360(L86,K86)</f>
        <v>84</v>
      </c>
      <c r="N86" s="12" t="s">
        <v>44</v>
      </c>
    </row>
  </sheetData>
  <mergeCells count="13">
    <mergeCell ref="B57:N57"/>
    <mergeCell ref="J58:K58"/>
    <mergeCell ref="B27:N27"/>
    <mergeCell ref="B33:N33"/>
    <mergeCell ref="B37:N37"/>
    <mergeCell ref="B16:N16"/>
    <mergeCell ref="J18:K18"/>
    <mergeCell ref="B17:N17"/>
    <mergeCell ref="B1:N7"/>
    <mergeCell ref="B8:N8"/>
    <mergeCell ref="B9:N9"/>
    <mergeCell ref="B12:N12"/>
    <mergeCell ref="B13:N13"/>
  </mergeCells>
  <hyperlinks>
    <hyperlink ref="C59" r:id="rId1" xr:uid="{00000000-0004-0000-0100-000000000000}"/>
    <hyperlink ref="C60" r:id="rId2" xr:uid="{00000000-0004-0000-0100-000001000000}"/>
    <hyperlink ref="G59" r:id="rId3" xr:uid="{00000000-0004-0000-0100-000002000000}"/>
    <hyperlink ref="G60" r:id="rId4" xr:uid="{00000000-0004-0000-0100-000003000000}"/>
  </hyperlinks>
  <pageMargins left="0.7" right="0.7" top="0.75" bottom="0.75" header="0.3" footer="0.3"/>
  <pageSetup paperSize="9" scale="44" fitToHeight="0" orientation="landscape" r:id="rId5"/>
  <ignoredErrors>
    <ignoredError sqref="E19" numberStoredAsText="1"/>
  </ignoredErrors>
  <drawing r:id="rId6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5:H15"/>
  <sheetViews>
    <sheetView tabSelected="1" workbookViewId="0">
      <selection activeCell="D14" sqref="D14"/>
    </sheetView>
  </sheetViews>
  <sheetFormatPr defaultRowHeight="15" x14ac:dyDescent="0.25"/>
  <cols>
    <col min="1" max="1" width="8.7109375" bestFit="1" customWidth="1"/>
    <col min="2" max="2" width="7.7109375" bestFit="1" customWidth="1"/>
    <col min="3" max="3" width="15.42578125" customWidth="1"/>
    <col min="4" max="4" width="18.7109375" customWidth="1"/>
    <col min="5" max="5" width="36.28515625" customWidth="1"/>
    <col min="6" max="6" width="18.85546875" customWidth="1"/>
    <col min="7" max="7" width="66.7109375" customWidth="1"/>
    <col min="8" max="8" width="28.7109375" customWidth="1"/>
  </cols>
  <sheetData>
    <row r="5" spans="1:8" x14ac:dyDescent="0.25">
      <c r="A5" s="60" t="s">
        <v>1</v>
      </c>
      <c r="B5" s="60" t="s">
        <v>195</v>
      </c>
      <c r="C5" s="60" t="s">
        <v>196</v>
      </c>
      <c r="D5" s="60" t="s">
        <v>197</v>
      </c>
      <c r="E5" s="60" t="s">
        <v>198</v>
      </c>
      <c r="F5" s="60" t="s">
        <v>149</v>
      </c>
      <c r="G5" s="60" t="s">
        <v>199</v>
      </c>
      <c r="H5" s="87" t="s">
        <v>7</v>
      </c>
    </row>
    <row r="6" spans="1:8" ht="33.75" x14ac:dyDescent="0.25">
      <c r="A6" s="99" t="s">
        <v>281</v>
      </c>
      <c r="B6" s="99" t="s">
        <v>281</v>
      </c>
      <c r="C6" s="99" t="s">
        <v>281</v>
      </c>
      <c r="D6" s="99" t="s">
        <v>281</v>
      </c>
      <c r="E6" s="99" t="s">
        <v>282</v>
      </c>
      <c r="F6" s="99" t="s">
        <v>283</v>
      </c>
      <c r="G6" s="99" t="s">
        <v>284</v>
      </c>
      <c r="H6" s="68" t="s">
        <v>222</v>
      </c>
    </row>
    <row r="7" spans="1:8" ht="22.5" x14ac:dyDescent="0.25">
      <c r="A7" s="98" t="s">
        <v>268</v>
      </c>
      <c r="B7" s="99" t="s">
        <v>269</v>
      </c>
      <c r="C7" s="99" t="s">
        <v>252</v>
      </c>
      <c r="D7" s="99" t="s">
        <v>270</v>
      </c>
      <c r="E7" s="99" t="s">
        <v>271</v>
      </c>
      <c r="F7" s="99" t="s">
        <v>272</v>
      </c>
      <c r="G7" s="99" t="s">
        <v>273</v>
      </c>
      <c r="H7" s="102" t="s">
        <v>291</v>
      </c>
    </row>
    <row r="8" spans="1:8" ht="22.5" x14ac:dyDescent="0.25">
      <c r="A8" s="98" t="s">
        <v>275</v>
      </c>
      <c r="B8" s="99" t="s">
        <v>276</v>
      </c>
      <c r="C8" s="99" t="s">
        <v>252</v>
      </c>
      <c r="D8" s="99" t="s">
        <v>277</v>
      </c>
      <c r="E8" s="99" t="s">
        <v>278</v>
      </c>
      <c r="F8" s="99" t="s">
        <v>279</v>
      </c>
      <c r="G8" s="99" t="s">
        <v>280</v>
      </c>
      <c r="H8" s="102" t="s">
        <v>291</v>
      </c>
    </row>
    <row r="9" spans="1:8" x14ac:dyDescent="0.25">
      <c r="A9" s="68" t="s">
        <v>213</v>
      </c>
      <c r="B9" s="68" t="s">
        <v>214</v>
      </c>
      <c r="C9" s="68" t="s">
        <v>215</v>
      </c>
      <c r="D9" s="68" t="s">
        <v>216</v>
      </c>
      <c r="E9" s="70" t="s">
        <v>217</v>
      </c>
      <c r="F9" s="68" t="s">
        <v>218</v>
      </c>
      <c r="G9" s="70" t="s">
        <v>219</v>
      </c>
      <c r="H9" s="68" t="s">
        <v>222</v>
      </c>
    </row>
    <row r="10" spans="1:8" ht="22.5" x14ac:dyDescent="0.25">
      <c r="A10" s="68" t="s">
        <v>151</v>
      </c>
      <c r="B10" s="68" t="s">
        <v>224</v>
      </c>
      <c r="C10" s="68" t="s">
        <v>215</v>
      </c>
      <c r="D10" s="68" t="s">
        <v>223</v>
      </c>
      <c r="E10" s="70" t="s">
        <v>225</v>
      </c>
      <c r="F10" s="68" t="s">
        <v>226</v>
      </c>
      <c r="G10" s="70" t="s">
        <v>227</v>
      </c>
      <c r="H10" s="68" t="s">
        <v>222</v>
      </c>
    </row>
    <row r="11" spans="1:8" ht="22.5" x14ac:dyDescent="0.25">
      <c r="A11" s="70" t="s">
        <v>90</v>
      </c>
      <c r="B11" s="68" t="s">
        <v>76</v>
      </c>
      <c r="C11" s="68" t="s">
        <v>152</v>
      </c>
      <c r="D11" s="68" t="s">
        <v>229</v>
      </c>
      <c r="E11" s="70" t="s">
        <v>233</v>
      </c>
      <c r="F11" s="68" t="s">
        <v>232</v>
      </c>
      <c r="G11" s="70" t="s">
        <v>230</v>
      </c>
      <c r="H11" s="68" t="s">
        <v>222</v>
      </c>
    </row>
    <row r="12" spans="1:8" x14ac:dyDescent="0.25">
      <c r="A12" s="70" t="s">
        <v>88</v>
      </c>
      <c r="B12" s="68" t="s">
        <v>235</v>
      </c>
      <c r="C12" s="68" t="s">
        <v>215</v>
      </c>
      <c r="D12" s="68" t="s">
        <v>237</v>
      </c>
      <c r="E12" s="70" t="s">
        <v>238</v>
      </c>
      <c r="F12" s="68" t="s">
        <v>239</v>
      </c>
      <c r="G12" s="70" t="s">
        <v>236</v>
      </c>
      <c r="H12" s="68" t="s">
        <v>222</v>
      </c>
    </row>
    <row r="13" spans="1:8" ht="22.5" x14ac:dyDescent="0.25">
      <c r="A13" s="71" t="s">
        <v>243</v>
      </c>
      <c r="B13" s="68" t="s">
        <v>244</v>
      </c>
      <c r="C13" s="68" t="s">
        <v>152</v>
      </c>
      <c r="D13" s="68" t="s">
        <v>242</v>
      </c>
      <c r="E13" s="70" t="s">
        <v>245</v>
      </c>
      <c r="F13" s="68" t="s">
        <v>246</v>
      </c>
      <c r="G13" s="70" t="s">
        <v>247</v>
      </c>
      <c r="H13" s="68" t="s">
        <v>222</v>
      </c>
    </row>
    <row r="14" spans="1:8" x14ac:dyDescent="0.25">
      <c r="A14" s="70" t="s">
        <v>244</v>
      </c>
      <c r="B14" s="68" t="s">
        <v>253</v>
      </c>
      <c r="C14" s="68" t="s">
        <v>252</v>
      </c>
      <c r="D14" s="68" t="s">
        <v>28</v>
      </c>
      <c r="E14" s="70" t="s">
        <v>250</v>
      </c>
      <c r="F14" s="68" t="s">
        <v>251</v>
      </c>
      <c r="G14" s="70" t="s">
        <v>254</v>
      </c>
      <c r="H14" s="68" t="s">
        <v>222</v>
      </c>
    </row>
    <row r="15" spans="1:8" ht="22.5" x14ac:dyDescent="0.25">
      <c r="A15" s="70" t="s">
        <v>262</v>
      </c>
      <c r="B15" s="68" t="s">
        <v>76</v>
      </c>
      <c r="C15" s="68" t="s">
        <v>152</v>
      </c>
      <c r="D15" s="68" t="s">
        <v>263</v>
      </c>
      <c r="E15" s="70" t="s">
        <v>264</v>
      </c>
      <c r="F15" s="68" t="s">
        <v>265</v>
      </c>
      <c r="G15" s="70" t="s">
        <v>266</v>
      </c>
      <c r="H15" s="68" t="s">
        <v>222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Contratos prórios</vt:lpstr>
      <vt:lpstr>Formatação Decreto 235.2023</vt:lpstr>
      <vt:lpstr>Plan3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2023-11-16T13:15:31Z</dcterms:modified>
</cp:coreProperties>
</file>